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030" firstSheet="12" activeTab="15"/>
  </bookViews>
  <sheets>
    <sheet name="összes" sheetId="1" r:id="rId1"/>
    <sheet name="Fekete-Körös, Ant" sheetId="2" r:id="rId2"/>
    <sheet name="Kraszna, Ágerdőmajor" sheetId="3" r:id="rId3"/>
    <sheet name="Dráva, Barcs" sheetId="4" r:id="rId4"/>
    <sheet name="Berettyó, Berettyóújfalu" sheetId="5" r:id="rId5"/>
    <sheet name="Bodrog, Felsőberecki" sheetId="6" r:id="rId6"/>
    <sheet name="Duna, Budapest" sheetId="7" r:id="rId7"/>
    <sheet name="Fehér-Körös, Gyula" sheetId="8" r:id="rId8"/>
    <sheet name="Sebes-Körös, Körösszakál" sheetId="9" r:id="rId9"/>
    <sheet name="Hernád, Hidasnémeti" sheetId="10" r:id="rId10"/>
    <sheet name="Sajó, Felsőzsolca" sheetId="11" r:id="rId11"/>
    <sheet name="Ipoly, Balassagyarmat" sheetId="12" r:id="rId12"/>
    <sheet name="Lajta, Mosonmagyaróvár-alvíz" sheetId="13" r:id="rId13"/>
    <sheet name="Rába, Szentgotthárd" sheetId="14" r:id="rId14"/>
    <sheet name="Tisza, Tivadar" sheetId="15" r:id="rId15"/>
    <sheet name="Tisza, Szolnok" sheetId="16" r:id="rId16"/>
    <sheet name="Túr, Garbolc" sheetId="17" r:id="rId17"/>
    <sheet name="Szamos, Csenger" sheetId="18" r:id="rId18"/>
    <sheet name="Maros, Makó" sheetId="19" r:id="rId19"/>
    <sheet name="Zagyva, Jásztelek" sheetId="20" r:id="rId20"/>
    <sheet name="Tarna, Tarnaörs" sheetId="21" r:id="rId21"/>
    <sheet name="Tarna, Tarnaörs (2)" sheetId="22" r:id="rId22"/>
    <sheet name="Duna, Nagybajcs" sheetId="23" r:id="rId23"/>
  </sheets>
  <definedNames/>
  <calcPr fullCalcOnLoad="1"/>
</workbook>
</file>

<file path=xl/sharedStrings.xml><?xml version="1.0" encoding="utf-8"?>
<sst xmlns="http://schemas.openxmlformats.org/spreadsheetml/2006/main" count="295" uniqueCount="59">
  <si>
    <t>Fekete-körös</t>
  </si>
  <si>
    <t>Dráva</t>
  </si>
  <si>
    <t>LNV</t>
  </si>
  <si>
    <t>feldolgozott</t>
  </si>
  <si>
    <t>előfordulás</t>
  </si>
  <si>
    <t>%</t>
  </si>
  <si>
    <t>átlag</t>
  </si>
  <si>
    <t>szórás</t>
  </si>
  <si>
    <t>xp</t>
  </si>
  <si>
    <t>xt</t>
  </si>
  <si>
    <t>p</t>
  </si>
  <si>
    <t>σ*xt</t>
  </si>
  <si>
    <t>év</t>
  </si>
  <si>
    <t>h (cm)</t>
  </si>
  <si>
    <t>h</t>
  </si>
  <si>
    <t>Berettyó</t>
  </si>
  <si>
    <t>Kraszna</t>
  </si>
  <si>
    <t>Bodrog</t>
  </si>
  <si>
    <t>Duna</t>
  </si>
  <si>
    <t>1945 nincs adat</t>
  </si>
  <si>
    <t>1977 nincs adat</t>
  </si>
  <si>
    <t>1988 nincs adat</t>
  </si>
  <si>
    <t>Fehér-Körös</t>
  </si>
  <si>
    <t>Sebes-Körös</t>
  </si>
  <si>
    <t>Hernád</t>
  </si>
  <si>
    <t>Sajó</t>
  </si>
  <si>
    <t>Ipoly</t>
  </si>
  <si>
    <t>nem került bele a számításba</t>
  </si>
  <si>
    <t>xi</t>
  </si>
  <si>
    <t>ln(xi)</t>
  </si>
  <si>
    <t>ut</t>
  </si>
  <si>
    <t>KOKOWIN</t>
  </si>
  <si>
    <t>σu*ut</t>
  </si>
  <si>
    <t>Lajta</t>
  </si>
  <si>
    <t>Rába</t>
  </si>
  <si>
    <t>Tisza</t>
  </si>
  <si>
    <t>Túr</t>
  </si>
  <si>
    <t>Szamos</t>
  </si>
  <si>
    <t>Maros</t>
  </si>
  <si>
    <t>Zagyva</t>
  </si>
  <si>
    <t>Tarna</t>
  </si>
  <si>
    <t>Tivadar</t>
  </si>
  <si>
    <t>1996 nincs adat</t>
  </si>
  <si>
    <t>Szolnok</t>
  </si>
  <si>
    <t>1967 nincs adat</t>
  </si>
  <si>
    <t>1961 nincs adat</t>
  </si>
  <si>
    <t>exponenciális ?</t>
  </si>
  <si>
    <t>logaritmikus</t>
  </si>
  <si>
    <t>lg p</t>
  </si>
  <si>
    <t>"-" lg p</t>
  </si>
  <si>
    <r>
      <t>xp(</t>
    </r>
    <r>
      <rPr>
        <sz val="11"/>
        <color indexed="8"/>
        <rFont val="Courier New"/>
        <family val="3"/>
      </rPr>
      <t>λ)</t>
    </r>
  </si>
  <si>
    <t>Lambda=</t>
  </si>
  <si>
    <t>átlaggal számítva</t>
  </si>
  <si>
    <r>
      <t>lg</t>
    </r>
    <r>
      <rPr>
        <i/>
        <sz val="11"/>
        <color indexed="8"/>
        <rFont val="Calibri"/>
        <family val="2"/>
      </rPr>
      <t xml:space="preserve"> e</t>
    </r>
  </si>
  <si>
    <r>
      <rPr>
        <sz val="11"/>
        <color indexed="8"/>
        <rFont val="Courier New"/>
        <family val="3"/>
      </rPr>
      <t>λ</t>
    </r>
    <r>
      <rPr>
        <sz val="11"/>
        <color indexed="8"/>
        <rFont val="Calibri"/>
        <family val="2"/>
      </rPr>
      <t>*lg e</t>
    </r>
  </si>
  <si>
    <t>NEM</t>
  </si>
  <si>
    <t>Lognormál eloszlás</t>
  </si>
  <si>
    <t>Evszam</t>
  </si>
  <si>
    <t>VizallasMax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</si>
</sst>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"/>
  </numFmts>
  <fonts count="42"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10"/>
      <name val="Calibri"/>
      <family val="2"/>
    </font>
    <font>
      <sz val="10"/>
      <color indexed="10"/>
      <name val="Calibri"/>
      <family val="2"/>
    </font>
    <font>
      <sz val="8"/>
      <color indexed="17"/>
      <name val="Calibri"/>
      <family val="2"/>
    </font>
    <font>
      <sz val="10"/>
      <color indexed="17"/>
      <name val="Calibri"/>
      <family val="2"/>
    </font>
    <font>
      <sz val="8"/>
      <color indexed="36"/>
      <name val="Calibri"/>
      <family val="2"/>
    </font>
    <font>
      <sz val="10"/>
      <color indexed="36"/>
      <name val="Calibri"/>
      <family val="2"/>
    </font>
    <font>
      <sz val="9"/>
      <color indexed="17"/>
      <name val="Calibri"/>
      <family val="2"/>
    </font>
    <font>
      <sz val="11"/>
      <color indexed="36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22"/>
      <name val="Calibri"/>
      <family val="2"/>
    </font>
    <font>
      <sz val="10"/>
      <color indexed="30"/>
      <name val="Calibri"/>
      <family val="2"/>
    </font>
    <font>
      <sz val="8"/>
      <color indexed="30"/>
      <name val="Calibri"/>
      <family val="2"/>
    </font>
    <font>
      <sz val="11"/>
      <color indexed="8"/>
      <name val="Courier New"/>
      <family val="3"/>
    </font>
    <font>
      <sz val="11"/>
      <color indexed="23"/>
      <name val="Calibri"/>
      <family val="2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4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17" borderId="7" applyNumberFormat="0" applyFont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18" fillId="4" borderId="0" applyNumberFormat="0" applyBorder="0" applyAlignment="0" applyProtection="0"/>
    <xf numFmtId="0" fontId="35" fillId="22" borderId="8" applyNumberFormat="0" applyAlignment="0" applyProtection="0"/>
    <xf numFmtId="0" fontId="39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6" fillId="22" borderId="1" applyNumberFormat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4" fillId="10" borderId="0" xfId="0" applyNumberFormat="1" applyFont="1" applyFill="1" applyAlignment="1">
      <alignment/>
    </xf>
    <xf numFmtId="2" fontId="4" fillId="8" borderId="0" xfId="0" applyNumberFormat="1" applyFont="1" applyFill="1" applyAlignment="1">
      <alignment/>
    </xf>
    <xf numFmtId="0" fontId="6" fillId="8" borderId="0" xfId="0" applyNumberFormat="1" applyFont="1" applyFill="1" applyAlignment="1">
      <alignment/>
    </xf>
    <xf numFmtId="0" fontId="6" fillId="1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8" borderId="0" xfId="0" applyNumberFormat="1" applyFont="1" applyFill="1" applyAlignment="1">
      <alignment/>
    </xf>
    <xf numFmtId="0" fontId="10" fillId="1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8" borderId="0" xfId="0" applyNumberFormat="1" applyFont="1" applyFill="1" applyAlignment="1">
      <alignment/>
    </xf>
    <xf numFmtId="0" fontId="12" fillId="10" borderId="0" xfId="0" applyNumberFormat="1" applyFont="1" applyFill="1" applyAlignment="1">
      <alignment/>
    </xf>
    <xf numFmtId="14" fontId="9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8" borderId="0" xfId="0" applyNumberFormat="1" applyFont="1" applyFill="1" applyAlignment="1">
      <alignment/>
    </xf>
    <xf numFmtId="0" fontId="16" fillId="10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8" borderId="10" xfId="0" applyNumberFormat="1" applyFont="1" applyFill="1" applyBorder="1" applyAlignment="1">
      <alignment/>
    </xf>
    <xf numFmtId="0" fontId="6" fillId="10" borderId="10" xfId="0" applyNumberFormat="1" applyFont="1" applyFill="1" applyBorder="1" applyAlignment="1">
      <alignment/>
    </xf>
    <xf numFmtId="0" fontId="10" fillId="8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10" borderId="0" xfId="0" applyNumberFormat="1" applyFont="1" applyFill="1" applyBorder="1" applyAlignment="1">
      <alignment/>
    </xf>
    <xf numFmtId="0" fontId="16" fillId="24" borderId="0" xfId="0" applyNumberFormat="1" applyFont="1" applyFill="1" applyAlignment="1">
      <alignment/>
    </xf>
    <xf numFmtId="0" fontId="6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0" fontId="16" fillId="11" borderId="0" xfId="0" applyNumberFormat="1" applyFont="1" applyFill="1" applyAlignment="1">
      <alignment/>
    </xf>
    <xf numFmtId="0" fontId="6" fillId="11" borderId="0" xfId="0" applyNumberFormat="1" applyFont="1" applyFill="1" applyAlignment="1">
      <alignment/>
    </xf>
    <xf numFmtId="0" fontId="10" fillId="11" borderId="0" xfId="0" applyNumberFormat="1" applyFont="1" applyFill="1" applyAlignment="1">
      <alignment/>
    </xf>
    <xf numFmtId="0" fontId="12" fillId="11" borderId="0" xfId="0" applyNumberFormat="1" applyFont="1" applyFill="1" applyAlignment="1">
      <alignment/>
    </xf>
    <xf numFmtId="0" fontId="0" fillId="11" borderId="0" xfId="0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20" fillId="3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0" fontId="10" fillId="25" borderId="0" xfId="0" applyNumberFormat="1" applyFont="1" applyFill="1" applyAlignment="1">
      <alignment/>
    </xf>
    <xf numFmtId="165" fontId="0" fillId="0" borderId="0" xfId="0" applyNumberFormat="1" applyAlignment="1">
      <alignment/>
    </xf>
    <xf numFmtId="2" fontId="6" fillId="26" borderId="0" xfId="0" applyNumberFormat="1" applyFont="1" applyFill="1" applyAlignment="1">
      <alignment/>
    </xf>
    <xf numFmtId="0" fontId="0" fillId="26" borderId="0" xfId="0" applyFont="1" applyFill="1" applyAlignment="1">
      <alignment/>
    </xf>
    <xf numFmtId="0" fontId="2" fillId="26" borderId="0" xfId="0" applyFont="1" applyFill="1" applyAlignment="1">
      <alignment/>
    </xf>
    <xf numFmtId="0" fontId="5" fillId="26" borderId="0" xfId="0" applyFont="1" applyFill="1" applyAlignment="1">
      <alignment/>
    </xf>
    <xf numFmtId="0" fontId="0" fillId="26" borderId="0" xfId="0" applyFill="1" applyAlignment="1">
      <alignment/>
    </xf>
    <xf numFmtId="165" fontId="19" fillId="26" borderId="0" xfId="0" applyNumberFormat="1" applyFont="1" applyFill="1" applyAlignment="1">
      <alignment/>
    </xf>
    <xf numFmtId="2" fontId="0" fillId="26" borderId="0" xfId="0" applyNumberFormat="1" applyFill="1" applyAlignment="1">
      <alignment/>
    </xf>
    <xf numFmtId="0" fontId="6" fillId="26" borderId="0" xfId="0" applyNumberFormat="1" applyFont="1" applyFill="1" applyAlignment="1">
      <alignment/>
    </xf>
    <xf numFmtId="0" fontId="8" fillId="26" borderId="0" xfId="0" applyNumberFormat="1" applyFont="1" applyFill="1" applyAlignment="1">
      <alignment/>
    </xf>
    <xf numFmtId="0" fontId="10" fillId="26" borderId="0" xfId="0" applyNumberFormat="1" applyFont="1" applyFill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165" fontId="19" fillId="0" borderId="14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19" fillId="0" borderId="16" xfId="0" applyFon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65" fontId="19" fillId="0" borderId="17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3" borderId="0" xfId="0" applyFill="1" applyAlignment="1">
      <alignment/>
    </xf>
    <xf numFmtId="0" fontId="19" fillId="3" borderId="0" xfId="0" applyFont="1" applyFill="1" applyAlignment="1">
      <alignment/>
    </xf>
    <xf numFmtId="165" fontId="19" fillId="3" borderId="0" xfId="0" applyNumberFormat="1" applyFont="1" applyFill="1" applyAlignment="1">
      <alignment/>
    </xf>
    <xf numFmtId="0" fontId="3" fillId="11" borderId="0" xfId="0" applyFont="1" applyFill="1" applyAlignment="1">
      <alignment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9" fillId="2" borderId="0" xfId="0" applyFont="1" applyFill="1" applyAlignment="1">
      <alignment horizontal="center"/>
    </xf>
    <xf numFmtId="0" fontId="22" fillId="10" borderId="0" xfId="0" applyNumberFormat="1" applyFont="1" applyFill="1" applyAlignment="1">
      <alignment/>
    </xf>
    <xf numFmtId="0" fontId="22" fillId="11" borderId="0" xfId="0" applyNumberFormat="1" applyFont="1" applyFill="1" applyAlignment="1">
      <alignment/>
    </xf>
    <xf numFmtId="0" fontId="23" fillId="11" borderId="0" xfId="0" applyFont="1" applyFill="1" applyAlignment="1">
      <alignment/>
    </xf>
    <xf numFmtId="165" fontId="19" fillId="22" borderId="0" xfId="0" applyNumberFormat="1" applyFont="1" applyFill="1" applyAlignment="1">
      <alignment/>
    </xf>
    <xf numFmtId="0" fontId="0" fillId="27" borderId="0" xfId="0" applyFill="1" applyAlignment="1">
      <alignment/>
    </xf>
    <xf numFmtId="0" fontId="19" fillId="27" borderId="0" xfId="0" applyFont="1" applyFill="1" applyAlignment="1">
      <alignment/>
    </xf>
    <xf numFmtId="165" fontId="19" fillId="27" borderId="0" xfId="0" applyNumberFormat="1" applyFont="1" applyFill="1" applyAlignment="1">
      <alignment/>
    </xf>
    <xf numFmtId="0" fontId="18" fillId="8" borderId="0" xfId="0" applyFont="1" applyFill="1" applyAlignment="1">
      <alignment/>
    </xf>
    <xf numFmtId="0" fontId="0" fillId="8" borderId="0" xfId="0" applyFill="1" applyAlignment="1">
      <alignment/>
    </xf>
    <xf numFmtId="0" fontId="18" fillId="10" borderId="0" xfId="0" applyFont="1" applyFill="1" applyAlignment="1">
      <alignment/>
    </xf>
    <xf numFmtId="0" fontId="0" fillId="10" borderId="0" xfId="0" applyFill="1" applyAlignment="1">
      <alignment/>
    </xf>
    <xf numFmtId="0" fontId="14" fillId="8" borderId="0" xfId="0" applyFont="1" applyFill="1" applyAlignment="1">
      <alignment/>
    </xf>
    <xf numFmtId="0" fontId="16" fillId="26" borderId="0" xfId="0" applyNumberFormat="1" applyFont="1" applyFill="1" applyAlignment="1">
      <alignment/>
    </xf>
    <xf numFmtId="0" fontId="14" fillId="10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2" fillId="24" borderId="0" xfId="0" applyFont="1" applyFill="1" applyAlignment="1">
      <alignment/>
    </xf>
    <xf numFmtId="165" fontId="20" fillId="24" borderId="0" xfId="0" applyNumberFormat="1" applyFont="1" applyFill="1" applyAlignment="1">
      <alignment/>
    </xf>
    <xf numFmtId="0" fontId="19" fillId="24" borderId="0" xfId="0" applyFont="1" applyFill="1" applyAlignment="1">
      <alignment horizontal="center"/>
    </xf>
    <xf numFmtId="165" fontId="19" fillId="24" borderId="0" xfId="0" applyNumberFormat="1" applyFont="1" applyFill="1" applyAlignment="1">
      <alignment/>
    </xf>
    <xf numFmtId="0" fontId="25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10" borderId="0" xfId="0" applyFont="1" applyFill="1" applyAlignment="1">
      <alignment/>
    </xf>
    <xf numFmtId="0" fontId="27" fillId="8" borderId="0" xfId="0" applyFont="1" applyFill="1" applyAlignment="1">
      <alignment/>
    </xf>
    <xf numFmtId="0" fontId="3" fillId="8" borderId="0" xfId="0" applyNumberFormat="1" applyFont="1" applyFill="1" applyAlignment="1">
      <alignment/>
    </xf>
    <xf numFmtId="0" fontId="9" fillId="8" borderId="0" xfId="0" applyNumberFormat="1" applyFont="1" applyFill="1" applyAlignment="1">
      <alignment/>
    </xf>
    <xf numFmtId="0" fontId="3" fillId="10" borderId="0" xfId="0" applyNumberFormat="1" applyFont="1" applyFill="1" applyAlignment="1">
      <alignment/>
    </xf>
    <xf numFmtId="0" fontId="9" fillId="10" borderId="0" xfId="0" applyNumberFormat="1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Fekete-Körös, Ant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475"/>
          <c:w val="0.90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Ant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'Fekete-Körös, Ant'!$E$2:$E$46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xVal>
          <c:yVal>
            <c:numRef>
              <c:f>'Fekete-Körös, Ant'!$G$2:$G$46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'Fekete-Körös, Ant'!$P$22:$P$35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'Fekete-Körös, Ant'!$L$22:$L$35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axId val="14281512"/>
        <c:axId val="61424745"/>
      </c:scatterChart>
      <c:valAx>
        <c:axId val="14281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24745"/>
        <c:crosses val="autoZero"/>
        <c:crossBetween val="midCat"/>
        <c:dispUnits/>
      </c:valAx>
      <c:valAx>
        <c:axId val="6142474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815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925"/>
          <c:y val="0.912"/>
          <c:w val="0.468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Sajó, Felsőzsolca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475"/>
          <c:w val="0.910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Felsőzsolca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'Sajó, Felsőzsolca'!$E$2:$E$89</c:f>
              <c:numCach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xVal>
          <c:yVal>
            <c:numRef>
              <c:f>'Sajó, Felsőzsolca'!$G$2:$G$89</c:f>
              <c:numCach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'Sajó, Felsőzsolca'!$P$23:$P$36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'Sajó, Felsőzsolca'!$L$23:$L$36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axId val="14951554"/>
        <c:axId val="346259"/>
      </c:scatterChart>
      <c:valAx>
        <c:axId val="1495155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259"/>
        <c:crosses val="autoZero"/>
        <c:crossBetween val="midCat"/>
        <c:dispUnits/>
      </c:valAx>
      <c:valAx>
        <c:axId val="34625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515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6"/>
          <c:y val="0.912"/>
          <c:w val="0.550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Ipoly, Balassagyarmat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475"/>
          <c:w val="0.910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Balassagyarmat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'Ipoly, Balassagyarmat'!$E$2:$E$83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xVal>
          <c:yVal>
            <c:numRef>
              <c:f>'Ipoly, Balassagyarmat'!$G$2:$G$83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'Ipoly, Balassagyarmat'!$P$23:$P$36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'Ipoly, Balassagyarmat'!$L$23:$L$36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axId val="3116332"/>
        <c:axId val="28046989"/>
      </c:scatterChart>
      <c:valAx>
        <c:axId val="311633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46989"/>
        <c:crosses val="autoZero"/>
        <c:crossBetween val="midCat"/>
        <c:dispUnits/>
      </c:valAx>
      <c:valAx>
        <c:axId val="2804698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63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525"/>
          <c:y val="0.912"/>
          <c:w val="0.6117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Lajta, Mosonmagyaróvár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475"/>
          <c:w val="0.910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Mosonmagyaróvár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'Lajta, Mosonmagyaróvár-alvíz'!$E$2:$E$29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xVal>
          <c:yVal>
            <c:numRef>
              <c:f>'Lajta, Mosonmagyaróvár-alvíz'!$G$2:$G$29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lognormál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'Lajta, Mosonmagyaróvár-alvíz'!$U$23:$U$38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'Lajta, Mosonmagyaróvár-alvíz'!$Q$23:$Q$38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axId val="51096310"/>
        <c:axId val="57213607"/>
      </c:scatterChart>
      <c:valAx>
        <c:axId val="5109631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13607"/>
        <c:crosses val="autoZero"/>
        <c:crossBetween val="midCat"/>
        <c:dispUnits/>
      </c:valAx>
      <c:valAx>
        <c:axId val="5721360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9631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825"/>
          <c:y val="0.912"/>
          <c:w val="0.5812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Rába, Szentgotthárd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475"/>
          <c:w val="0.910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Szentgotthárd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'Rába, Szentgotthárd'!$E$2:$E$72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'Rába, Szentgotthárd'!$G$2:$G$72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'Rába, Szentgotthárd'!$P$23:$P$36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'Rába, Szentgotthárd'!$L$23:$L$36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axId val="45160416"/>
        <c:axId val="3790561"/>
      </c:scatterChart>
      <c:valAx>
        <c:axId val="4516041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0561"/>
        <c:crosses val="autoZero"/>
        <c:crossBetween val="midCat"/>
        <c:dispUnits/>
      </c:valAx>
      <c:valAx>
        <c:axId val="379056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604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"/>
          <c:y val="0.912"/>
          <c:w val="0.59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Tisza, Tivadar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15"/>
          <c:w val="0.91075"/>
          <c:h val="0.67175"/>
        </c:manualLayout>
      </c:layout>
      <c:scatterChart>
        <c:scatterStyle val="smoothMarker"/>
        <c:varyColors val="0"/>
        <c:ser>
          <c:idx val="0"/>
          <c:order val="0"/>
          <c:tx>
            <c:v>Tivadar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'Tisza, Tivadar'!$E$2:$E$101</c:f>
              <c:numCache/>
            </c:numRef>
          </c:xVal>
          <c:yVal>
            <c:numRef>
              <c:f>'Tisza, Tivadar'!$G$2:$G$101</c:f>
              <c:numCache/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'Tisza, Tivadar'!$P$23:$P$36</c:f>
              <c:numCache/>
            </c:numRef>
          </c:xVal>
          <c:yVal>
            <c:numRef>
              <c:f>'Tisza, Tivadar'!$L$23:$L$36</c:f>
              <c:numCache/>
            </c:numRef>
          </c:yVal>
          <c:smooth val="1"/>
        </c:ser>
        <c:axId val="34115050"/>
        <c:axId val="38599995"/>
      </c:scatterChart>
      <c:valAx>
        <c:axId val="3411505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99995"/>
        <c:crosses val="autoZero"/>
        <c:crossBetween val="midCat"/>
        <c:dispUnits/>
      </c:valAx>
      <c:valAx>
        <c:axId val="3859999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150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"/>
          <c:y val="0.90875"/>
          <c:w val="0.4935"/>
          <c:h val="0.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Tisza, Szolnok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125"/>
          <c:w val="0.91075"/>
          <c:h val="0.672"/>
        </c:manualLayout>
      </c:layout>
      <c:scatterChart>
        <c:scatterStyle val="smoothMarker"/>
        <c:varyColors val="0"/>
        <c:ser>
          <c:idx val="0"/>
          <c:order val="0"/>
          <c:tx>
            <c:v>Szolnok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'Tisza, Szolnok'!$E$2:$E$98</c:f>
              <c:numCache/>
            </c:numRef>
          </c:xVal>
          <c:yVal>
            <c:numRef>
              <c:f>'Tisza, Szolnok'!$G$2:$G$98</c:f>
              <c:numCache/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'Tisza, Szolnok'!$P$23:$P$36</c:f>
              <c:numCache/>
            </c:numRef>
          </c:xVal>
          <c:yVal>
            <c:numRef>
              <c:f>'Tisza, Szolnok'!$L$23:$L$36</c:f>
              <c:numCache/>
            </c:numRef>
          </c:yVal>
          <c:smooth val="1"/>
        </c:ser>
        <c:axId val="11855636"/>
        <c:axId val="39591861"/>
      </c:scatterChart>
      <c:valAx>
        <c:axId val="1185563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91861"/>
        <c:crosses val="autoZero"/>
        <c:crossBetween val="midCat"/>
        <c:dispUnits/>
      </c:valAx>
      <c:valAx>
        <c:axId val="3959186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556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775"/>
          <c:y val="0.90575"/>
          <c:w val="0.49775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Túr, Garbolc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2475"/>
          <c:w val="0.911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Garbolc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'Túr, Garbolc'!$E$2:$E$71</c:f>
              <c:numCach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xVal>
          <c:yVal>
            <c:numRef>
              <c:f>'Túr, Garbolc'!$G$2:$G$71</c:f>
              <c:numCach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'Túr, Garbolc'!$P$23:$P$36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'Túr, Garbolc'!$L$23:$L$36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axId val="20782430"/>
        <c:axId val="52824143"/>
      </c:scatterChart>
      <c:valAx>
        <c:axId val="2078243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24143"/>
        <c:crosses val="autoZero"/>
        <c:crossBetween val="midCat"/>
        <c:dispUnits/>
      </c:valAx>
      <c:valAx>
        <c:axId val="5282414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824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325"/>
          <c:y val="0.912"/>
          <c:w val="0.4912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Szamos, Csenger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475"/>
          <c:w val="0.910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Csenger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'Szamos, Csenger'!$E$2:$E$98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xVal>
          <c:yVal>
            <c:numRef>
              <c:f>'Szamos, Csenger'!$G$2:$G$98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'Szamos, Csenger'!$P$23:$P$36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'Szamos, Csenger'!$L$23:$L$36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axId val="5655240"/>
        <c:axId val="50897161"/>
      </c:scatterChart>
      <c:valAx>
        <c:axId val="565524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97161"/>
        <c:crosses val="autoZero"/>
        <c:crossBetween val="midCat"/>
        <c:dispUnits/>
      </c:valAx>
      <c:valAx>
        <c:axId val="5089716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52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225"/>
          <c:y val="0.912"/>
          <c:w val="0.5022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Maros, Makó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475"/>
          <c:w val="0.910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Makó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'Maros, Makó'!$E$2:$E$93</c:f>
              <c:numCach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xVal>
          <c:yVal>
            <c:numRef>
              <c:f>'Maros, Makó'!$G$2:$G$93</c:f>
              <c:numCach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'Maros, Makó'!$P$23:$P$36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'Maros, Makó'!$L$23:$L$36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axId val="55421266"/>
        <c:axId val="29029347"/>
      </c:scatterChart>
      <c:valAx>
        <c:axId val="5542126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29347"/>
        <c:crosses val="autoZero"/>
        <c:crossBetween val="midCat"/>
        <c:dispUnits/>
      </c:valAx>
      <c:valAx>
        <c:axId val="2902934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212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525"/>
          <c:y val="0.912"/>
          <c:w val="0.471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Zagyva, Jásztelek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475"/>
          <c:w val="0.910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Jásztelek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'Zagyva, Jásztelek'!$E$2:$E$98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xVal>
          <c:yVal>
            <c:numRef>
              <c:f>'Zagyva, Jásztelek'!$G$2:$G$98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'Zagyva, Jásztelek'!$P$23:$P$36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'Zagyva, Jásztelek'!$L$23:$L$36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axId val="59937532"/>
        <c:axId val="2566877"/>
      </c:scatterChart>
      <c:valAx>
        <c:axId val="5993753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6877"/>
        <c:crosses val="autoZero"/>
        <c:crossBetween val="midCat"/>
        <c:dispUnits/>
      </c:valAx>
      <c:valAx>
        <c:axId val="256687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375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35"/>
          <c:y val="0.912"/>
          <c:w val="0.5152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Kraszna, Ágerdőmajor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475"/>
          <c:w val="0.90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Ágerdőmajor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'Kraszna, Ágerdőmajor'!$E$2:$E$60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xVal>
          <c:yVal>
            <c:numRef>
              <c:f>'Kraszna, Ágerdőmajor'!$G$2:$G$60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'Kraszna, Ágerdőmajor'!$P$21:$P$35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'Kraszna, Ágerdőmajor'!$L$21:$L$35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15951794"/>
        <c:axId val="9348419"/>
      </c:scatterChart>
      <c:valAx>
        <c:axId val="15951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48419"/>
        <c:crosses val="autoZero"/>
        <c:crossBetween val="midCat"/>
        <c:dispUnits/>
      </c:valAx>
      <c:valAx>
        <c:axId val="934841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517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2"/>
          <c:y val="0.912"/>
          <c:w val="0.616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Zagyva, Jásztelek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475"/>
          <c:w val="0.910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Tarnaörs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'Tarna, Tarnaörs'!$E$2:$E$31</c:f>
              <c:numCache/>
            </c:numRef>
          </c:xVal>
          <c:yVal>
            <c:numRef>
              <c:f>'Tarna, Tarnaörs'!$G$2:$G$31</c:f>
              <c:numCache/>
            </c:numRef>
          </c:yVal>
          <c:smooth val="1"/>
        </c:ser>
        <c:ser>
          <c:idx val="1"/>
          <c:order val="1"/>
          <c:tx>
            <c:v>exponenciális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'Tarna, Tarnaörs'!$AB$4:$AB$13</c:f>
              <c:numCache/>
            </c:numRef>
          </c:xVal>
          <c:yVal>
            <c:numRef>
              <c:f>'Tarna, Tarnaörs'!$X$4:$X$13</c:f>
              <c:numCache/>
            </c:numRef>
          </c:yVal>
          <c:smooth val="1"/>
        </c:ser>
        <c:axId val="23101894"/>
        <c:axId val="6590455"/>
      </c:scatterChart>
      <c:valAx>
        <c:axId val="2310189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0455"/>
        <c:crosses val="autoZero"/>
        <c:crossBetween val="midCat"/>
        <c:dispUnits/>
      </c:valAx>
      <c:valAx>
        <c:axId val="659045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018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525"/>
          <c:y val="0.912"/>
          <c:w val="0.6052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Tarna, Tarnaörs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475"/>
          <c:w val="0.910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Tarnaörs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'Tarna, Tarnaörs (2)'!$E$2:$E$31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'Tarna, Tarnaörs (2)'!$G$2:$G$31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LOGNORMÁL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'Tarna, Tarnaörs (2)'!$U$23:$U$38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'Tarna, Tarnaörs (2)'!$Q$23:$Q$38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axId val="59314096"/>
        <c:axId val="64064817"/>
      </c:scatterChart>
      <c:valAx>
        <c:axId val="5931409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64817"/>
        <c:crosses val="autoZero"/>
        <c:crossBetween val="midCat"/>
        <c:dispUnits/>
      </c:valAx>
      <c:valAx>
        <c:axId val="6406481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1409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875"/>
          <c:y val="0.912"/>
          <c:w val="0.482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Duna, Nagybajcs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475"/>
          <c:w val="0.910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Nagybajcs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'Duna, Nagybajcs'!$E$2:$E$54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xVal>
          <c:yVal>
            <c:numRef>
              <c:f>'Duna, Nagybajcs'!$G$2:$G$54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'Duna, Nagybajcs'!$P$23:$P$36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'Duna, Nagybajcs'!$L$23:$L$36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axId val="39712442"/>
        <c:axId val="21867659"/>
      </c:scatterChart>
      <c:valAx>
        <c:axId val="3971244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67659"/>
        <c:crosses val="autoZero"/>
        <c:crossBetween val="midCat"/>
        <c:dispUnits/>
      </c:valAx>
      <c:valAx>
        <c:axId val="2186765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124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9"/>
          <c:y val="0.912"/>
          <c:w val="0.533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Dráva, Barcs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475"/>
          <c:w val="0.910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Barcs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'Dráva, Barcs'!$E$2:$E$98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xVal>
          <c:yVal>
            <c:numRef>
              <c:f>'Dráva, Barcs'!$G$2:$G$98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'Dráva, Barcs'!$P$22:$P$36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'Dráva, Barcs'!$L$22:$L$36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17026908"/>
        <c:axId val="19024445"/>
      </c:scatterChart>
      <c:valAx>
        <c:axId val="17026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24445"/>
        <c:crosses val="autoZero"/>
        <c:crossBetween val="midCat"/>
        <c:dispUnits/>
      </c:valAx>
      <c:valAx>
        <c:axId val="1902444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269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75"/>
          <c:y val="0.912"/>
          <c:w val="0.46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Berettyó, Berettóújfalu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475"/>
          <c:w val="0.910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Berettyóújfalu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'Berettyó, Berettyóújfalu'!$E$2:$E$97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xVal>
          <c:yVal>
            <c:numRef>
              <c:f>'Berettyó, Berettyóújfalu'!$G$2:$G$97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'Berettyó, Berettyóújfalu'!$P$22:$P$36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'Berettyó, Berettyóújfalu'!$L$22:$L$36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37002278"/>
        <c:axId val="64585047"/>
      </c:scatterChart>
      <c:valAx>
        <c:axId val="3700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85047"/>
        <c:crosses val="autoZero"/>
        <c:crossBetween val="midCat"/>
        <c:dispUnits/>
      </c:valAx>
      <c:valAx>
        <c:axId val="6458504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022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"/>
          <c:y val="0.912"/>
          <c:w val="0.5942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Bodrog, Felsőberecki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475"/>
          <c:w val="0.910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Felsőberecki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'Bodrog, Felsőberecki'!$E$2:$E$75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xVal>
          <c:yVal>
            <c:numRef>
              <c:f>'Bodrog, Felsőberecki'!$G$2:$G$75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'Bodrog, Felsőberecki'!$P$22:$P$36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'Bodrog, Felsőberecki'!$L$22:$L$36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44394512"/>
        <c:axId val="64006289"/>
      </c:scatterChart>
      <c:valAx>
        <c:axId val="44394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06289"/>
        <c:crosses val="autoZero"/>
        <c:crossBetween val="midCat"/>
        <c:dispUnits/>
      </c:valAx>
      <c:valAx>
        <c:axId val="6400628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945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15"/>
          <c:y val="0.912"/>
          <c:w val="0.568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Duna, Budapest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475"/>
          <c:w val="0.910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Budapest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'Duna, Budapest'!$E$2:$E$94</c:f>
              <c:num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numCache>
            </c:numRef>
          </c:xVal>
          <c:yVal>
            <c:numRef>
              <c:f>'Duna, Budapest'!$G$2:$G$94</c:f>
              <c:num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'Duna, Budapest'!$P$22:$P$36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'Duna, Budapest'!$L$22:$L$36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axId val="39185690"/>
        <c:axId val="17126891"/>
      </c:scatterChart>
      <c:valAx>
        <c:axId val="39185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26891"/>
        <c:crosses val="autoZero"/>
        <c:crossBetween val="midCat"/>
        <c:dispUnits/>
      </c:valAx>
      <c:valAx>
        <c:axId val="1712689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856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35"/>
          <c:y val="0.912"/>
          <c:w val="0.524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Fehér-Körös, Gyula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475"/>
          <c:w val="0.910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Gyula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'Fehér-Körös, Gyula'!$E$2:$E$94</c:f>
              <c:num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numCache>
            </c:numRef>
          </c:xVal>
          <c:yVal>
            <c:numRef>
              <c:f>'Fehér-Körös, Gyula'!$G$2:$G$94</c:f>
              <c:numCach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'Fehér-Körös, Gyula'!$P$23:$P$36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'Fehér-Körös, Gyula'!$L$23:$L$36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axId val="19924292"/>
        <c:axId val="45100901"/>
      </c:scatterChart>
      <c:valAx>
        <c:axId val="19924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00901"/>
        <c:crosses val="autoZero"/>
        <c:crossBetween val="midCat"/>
        <c:dispUnits/>
      </c:valAx>
      <c:valAx>
        <c:axId val="4510090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242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975"/>
          <c:y val="0.912"/>
          <c:w val="0.471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Sebes-Körös, Körösszakál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475"/>
          <c:w val="0.910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Körösszakál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'Sebes-Körös, Körösszakál'!$E$2:$E$88</c:f>
              <c:numCach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xVal>
          <c:yVal>
            <c:numRef>
              <c:f>'Sebes-Körös, Körösszakál'!$G$2:$G$88</c:f>
              <c:numCach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'Sebes-Körös, Körösszakál'!$P$23:$P$36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'Sebes-Körös, Körösszakál'!$L$23:$L$36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axId val="3254926"/>
        <c:axId val="29294335"/>
      </c:scatterChart>
      <c:valAx>
        <c:axId val="325492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94335"/>
        <c:crosses val="autoZero"/>
        <c:crossBetween val="midCat"/>
        <c:dispUnits/>
      </c:valAx>
      <c:valAx>
        <c:axId val="2929433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49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15"/>
          <c:y val="0.912"/>
          <c:w val="0.5547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Hernád, Hidasnémeti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475"/>
          <c:w val="0.910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Hidasnémeti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'Hernád, Hidasnémeti'!$E$2:$E$90</c:f>
              <c:numCach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xVal>
          <c:yVal>
            <c:numRef>
              <c:f>'Hernád, Hidasnémeti'!$G$2:$G$110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'Hernád, Hidasnémeti'!$P$23:$P$36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'Hernád, Hidasnémeti'!$L$23:$L$36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axId val="62322424"/>
        <c:axId val="24030905"/>
      </c:scatterChart>
      <c:valAx>
        <c:axId val="6232242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30905"/>
        <c:crosses val="autoZero"/>
        <c:crossBetween val="midCat"/>
        <c:dispUnits/>
      </c:valAx>
      <c:valAx>
        <c:axId val="2403090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224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275"/>
          <c:y val="0.912"/>
          <c:w val="0.568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0</xdr:row>
      <xdr:rowOff>161925</xdr:rowOff>
    </xdr:from>
    <xdr:to>
      <xdr:col>19</xdr:col>
      <xdr:colOff>180975</xdr:colOff>
      <xdr:row>17</xdr:row>
      <xdr:rowOff>152400</xdr:rowOff>
    </xdr:to>
    <xdr:graphicFrame>
      <xdr:nvGraphicFramePr>
        <xdr:cNvPr id="1" name="Diagram 1"/>
        <xdr:cNvGraphicFramePr/>
      </xdr:nvGraphicFramePr>
      <xdr:xfrm>
        <a:off x="7610475" y="161925"/>
        <a:ext cx="41529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</xdr:row>
      <xdr:rowOff>57150</xdr:rowOff>
    </xdr:from>
    <xdr:to>
      <xdr:col>17</xdr:col>
      <xdr:colOff>133350</xdr:colOff>
      <xdr:row>20</xdr:row>
      <xdr:rowOff>38100</xdr:rowOff>
    </xdr:to>
    <xdr:graphicFrame>
      <xdr:nvGraphicFramePr>
        <xdr:cNvPr id="1" name="Diagram 1"/>
        <xdr:cNvGraphicFramePr/>
      </xdr:nvGraphicFramePr>
      <xdr:xfrm>
        <a:off x="6067425" y="628650"/>
        <a:ext cx="44291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16</xdr:col>
      <xdr:colOff>161925</xdr:colOff>
      <xdr:row>20</xdr:row>
      <xdr:rowOff>171450</xdr:rowOff>
    </xdr:to>
    <xdr:graphicFrame>
      <xdr:nvGraphicFramePr>
        <xdr:cNvPr id="1" name="Diagram 1"/>
        <xdr:cNvGraphicFramePr/>
      </xdr:nvGraphicFramePr>
      <xdr:xfrm>
        <a:off x="5486400" y="762000"/>
        <a:ext cx="44291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0</xdr:row>
      <xdr:rowOff>57150</xdr:rowOff>
    </xdr:from>
    <xdr:to>
      <xdr:col>20</xdr:col>
      <xdr:colOff>200025</xdr:colOff>
      <xdr:row>17</xdr:row>
      <xdr:rowOff>47625</xdr:rowOff>
    </xdr:to>
    <xdr:graphicFrame>
      <xdr:nvGraphicFramePr>
        <xdr:cNvPr id="1" name="Diagram 1"/>
        <xdr:cNvGraphicFramePr/>
      </xdr:nvGraphicFramePr>
      <xdr:xfrm>
        <a:off x="8029575" y="57150"/>
        <a:ext cx="44291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16</xdr:col>
      <xdr:colOff>161925</xdr:colOff>
      <xdr:row>20</xdr:row>
      <xdr:rowOff>171450</xdr:rowOff>
    </xdr:to>
    <xdr:graphicFrame>
      <xdr:nvGraphicFramePr>
        <xdr:cNvPr id="1" name="Diagram 1"/>
        <xdr:cNvGraphicFramePr/>
      </xdr:nvGraphicFramePr>
      <xdr:xfrm>
        <a:off x="5486400" y="762000"/>
        <a:ext cx="44291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3</xdr:row>
      <xdr:rowOff>19050</xdr:rowOff>
    </xdr:from>
    <xdr:to>
      <xdr:col>16</xdr:col>
      <xdr:colOff>19050</xdr:colOff>
      <xdr:row>18</xdr:row>
      <xdr:rowOff>171450</xdr:rowOff>
    </xdr:to>
    <xdr:graphicFrame>
      <xdr:nvGraphicFramePr>
        <xdr:cNvPr id="1" name="Diagram 1"/>
        <xdr:cNvGraphicFramePr/>
      </xdr:nvGraphicFramePr>
      <xdr:xfrm>
        <a:off x="5343525" y="590550"/>
        <a:ext cx="44291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3</xdr:row>
      <xdr:rowOff>38100</xdr:rowOff>
    </xdr:from>
    <xdr:to>
      <xdr:col>16</xdr:col>
      <xdr:colOff>171450</xdr:colOff>
      <xdr:row>19</xdr:row>
      <xdr:rowOff>0</xdr:rowOff>
    </xdr:to>
    <xdr:graphicFrame>
      <xdr:nvGraphicFramePr>
        <xdr:cNvPr id="1" name="Diagram 1"/>
        <xdr:cNvGraphicFramePr/>
      </xdr:nvGraphicFramePr>
      <xdr:xfrm>
        <a:off x="5495925" y="609600"/>
        <a:ext cx="44291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16</xdr:col>
      <xdr:colOff>161925</xdr:colOff>
      <xdr:row>20</xdr:row>
      <xdr:rowOff>171450</xdr:rowOff>
    </xdr:to>
    <xdr:graphicFrame>
      <xdr:nvGraphicFramePr>
        <xdr:cNvPr id="1" name="Diagram 1"/>
        <xdr:cNvGraphicFramePr/>
      </xdr:nvGraphicFramePr>
      <xdr:xfrm>
        <a:off x="5486400" y="762000"/>
        <a:ext cx="4486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16</xdr:col>
      <xdr:colOff>161925</xdr:colOff>
      <xdr:row>20</xdr:row>
      <xdr:rowOff>171450</xdr:rowOff>
    </xdr:to>
    <xdr:graphicFrame>
      <xdr:nvGraphicFramePr>
        <xdr:cNvPr id="1" name="Diagram 1"/>
        <xdr:cNvGraphicFramePr/>
      </xdr:nvGraphicFramePr>
      <xdr:xfrm>
        <a:off x="5486400" y="762000"/>
        <a:ext cx="44291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16</xdr:col>
      <xdr:colOff>161925</xdr:colOff>
      <xdr:row>20</xdr:row>
      <xdr:rowOff>171450</xdr:rowOff>
    </xdr:to>
    <xdr:graphicFrame>
      <xdr:nvGraphicFramePr>
        <xdr:cNvPr id="1" name="Diagram 1"/>
        <xdr:cNvGraphicFramePr/>
      </xdr:nvGraphicFramePr>
      <xdr:xfrm>
        <a:off x="5486400" y="762000"/>
        <a:ext cx="44291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16</xdr:col>
      <xdr:colOff>161925</xdr:colOff>
      <xdr:row>20</xdr:row>
      <xdr:rowOff>171450</xdr:rowOff>
    </xdr:to>
    <xdr:graphicFrame>
      <xdr:nvGraphicFramePr>
        <xdr:cNvPr id="1" name="Diagram 1"/>
        <xdr:cNvGraphicFramePr/>
      </xdr:nvGraphicFramePr>
      <xdr:xfrm>
        <a:off x="5486400" y="762000"/>
        <a:ext cx="44291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142875</xdr:rowOff>
    </xdr:from>
    <xdr:to>
      <xdr:col>17</xdr:col>
      <xdr:colOff>514350</xdr:colOff>
      <xdr:row>17</xdr:row>
      <xdr:rowOff>133350</xdr:rowOff>
    </xdr:to>
    <xdr:graphicFrame>
      <xdr:nvGraphicFramePr>
        <xdr:cNvPr id="1" name="Diagram 1"/>
        <xdr:cNvGraphicFramePr/>
      </xdr:nvGraphicFramePr>
      <xdr:xfrm>
        <a:off x="6972300" y="142875"/>
        <a:ext cx="41529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3</xdr:row>
      <xdr:rowOff>133350</xdr:rowOff>
    </xdr:from>
    <xdr:to>
      <xdr:col>17</xdr:col>
      <xdr:colOff>581025</xdr:colOff>
      <xdr:row>20</xdr:row>
      <xdr:rowOff>114300</xdr:rowOff>
    </xdr:to>
    <xdr:graphicFrame>
      <xdr:nvGraphicFramePr>
        <xdr:cNvPr id="1" name="Diagram 1"/>
        <xdr:cNvGraphicFramePr/>
      </xdr:nvGraphicFramePr>
      <xdr:xfrm>
        <a:off x="6505575" y="704850"/>
        <a:ext cx="44291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3</xdr:row>
      <xdr:rowOff>133350</xdr:rowOff>
    </xdr:from>
    <xdr:to>
      <xdr:col>17</xdr:col>
      <xdr:colOff>581025</xdr:colOff>
      <xdr:row>20</xdr:row>
      <xdr:rowOff>114300</xdr:rowOff>
    </xdr:to>
    <xdr:graphicFrame>
      <xdr:nvGraphicFramePr>
        <xdr:cNvPr id="1" name="Diagram 1"/>
        <xdr:cNvGraphicFramePr/>
      </xdr:nvGraphicFramePr>
      <xdr:xfrm>
        <a:off x="6505575" y="704850"/>
        <a:ext cx="44291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16</xdr:col>
      <xdr:colOff>161925</xdr:colOff>
      <xdr:row>20</xdr:row>
      <xdr:rowOff>171450</xdr:rowOff>
    </xdr:to>
    <xdr:graphicFrame>
      <xdr:nvGraphicFramePr>
        <xdr:cNvPr id="1" name="Diagram 1"/>
        <xdr:cNvGraphicFramePr/>
      </xdr:nvGraphicFramePr>
      <xdr:xfrm>
        <a:off x="5553075" y="762000"/>
        <a:ext cx="44291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9525</xdr:rowOff>
    </xdr:from>
    <xdr:to>
      <xdr:col>19</xdr:col>
      <xdr:colOff>38100</xdr:colOff>
      <xdr:row>18</xdr:row>
      <xdr:rowOff>0</xdr:rowOff>
    </xdr:to>
    <xdr:graphicFrame>
      <xdr:nvGraphicFramePr>
        <xdr:cNvPr id="1" name="Diagram 2"/>
        <xdr:cNvGraphicFramePr/>
      </xdr:nvGraphicFramePr>
      <xdr:xfrm>
        <a:off x="7962900" y="200025"/>
        <a:ext cx="44291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1</xdr:row>
      <xdr:rowOff>0</xdr:rowOff>
    </xdr:from>
    <xdr:to>
      <xdr:col>19</xdr:col>
      <xdr:colOff>342900</xdr:colOff>
      <xdr:row>17</xdr:row>
      <xdr:rowOff>180975</xdr:rowOff>
    </xdr:to>
    <xdr:graphicFrame>
      <xdr:nvGraphicFramePr>
        <xdr:cNvPr id="1" name="Diagram 1"/>
        <xdr:cNvGraphicFramePr/>
      </xdr:nvGraphicFramePr>
      <xdr:xfrm>
        <a:off x="7867650" y="190500"/>
        <a:ext cx="44291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485775</xdr:colOff>
      <xdr:row>3</xdr:row>
      <xdr:rowOff>85725</xdr:rowOff>
    </xdr:from>
    <xdr:to>
      <xdr:col>18</xdr:col>
      <xdr:colOff>38100</xdr:colOff>
      <xdr:row>20</xdr:row>
      <xdr:rowOff>66675</xdr:rowOff>
    </xdr:to>
    <xdr:graphicFrame>
      <xdr:nvGraphicFramePr>
        <xdr:cNvPr id="1" name="Diagram 1"/>
        <xdr:cNvGraphicFramePr/>
      </xdr:nvGraphicFramePr>
      <xdr:xfrm>
        <a:off x="6581775" y="657225"/>
        <a:ext cx="44291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3</xdr:row>
      <xdr:rowOff>76200</xdr:rowOff>
    </xdr:from>
    <xdr:to>
      <xdr:col>17</xdr:col>
      <xdr:colOff>552450</xdr:colOff>
      <xdr:row>20</xdr:row>
      <xdr:rowOff>57150</xdr:rowOff>
    </xdr:to>
    <xdr:graphicFrame>
      <xdr:nvGraphicFramePr>
        <xdr:cNvPr id="1" name="Diagram 1"/>
        <xdr:cNvGraphicFramePr/>
      </xdr:nvGraphicFramePr>
      <xdr:xfrm>
        <a:off x="6486525" y="647700"/>
        <a:ext cx="44291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533400</xdr:colOff>
      <xdr:row>2</xdr:row>
      <xdr:rowOff>0</xdr:rowOff>
    </xdr:from>
    <xdr:to>
      <xdr:col>19</xdr:col>
      <xdr:colOff>85725</xdr:colOff>
      <xdr:row>18</xdr:row>
      <xdr:rowOff>180975</xdr:rowOff>
    </xdr:to>
    <xdr:graphicFrame>
      <xdr:nvGraphicFramePr>
        <xdr:cNvPr id="1" name="Diagram 1"/>
        <xdr:cNvGraphicFramePr/>
      </xdr:nvGraphicFramePr>
      <xdr:xfrm>
        <a:off x="7239000" y="381000"/>
        <a:ext cx="44291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17</xdr:col>
      <xdr:colOff>161925</xdr:colOff>
      <xdr:row>20</xdr:row>
      <xdr:rowOff>171450</xdr:rowOff>
    </xdr:to>
    <xdr:graphicFrame>
      <xdr:nvGraphicFramePr>
        <xdr:cNvPr id="1" name="Diagram 1"/>
        <xdr:cNvGraphicFramePr/>
      </xdr:nvGraphicFramePr>
      <xdr:xfrm>
        <a:off x="6096000" y="762000"/>
        <a:ext cx="44291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533400</xdr:colOff>
      <xdr:row>3</xdr:row>
      <xdr:rowOff>95250</xdr:rowOff>
    </xdr:from>
    <xdr:to>
      <xdr:col>18</xdr:col>
      <xdr:colOff>85725</xdr:colOff>
      <xdr:row>20</xdr:row>
      <xdr:rowOff>76200</xdr:rowOff>
    </xdr:to>
    <xdr:graphicFrame>
      <xdr:nvGraphicFramePr>
        <xdr:cNvPr id="1" name="Diagram 1"/>
        <xdr:cNvGraphicFramePr/>
      </xdr:nvGraphicFramePr>
      <xdr:xfrm>
        <a:off x="6629400" y="666750"/>
        <a:ext cx="44291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59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10.57421875" style="0" bestFit="1" customWidth="1"/>
    <col min="3" max="3" width="16.8515625" style="0" customWidth="1"/>
    <col min="4" max="4" width="11.28125" style="52" customWidth="1"/>
    <col min="5" max="5" width="9.57421875" style="52" bestFit="1" customWidth="1"/>
    <col min="6" max="6" width="15.00390625" style="0" bestFit="1" customWidth="1"/>
    <col min="11" max="11" width="12.140625" style="0" customWidth="1"/>
    <col min="12" max="12" width="11.57421875" style="0" customWidth="1"/>
    <col min="13" max="13" width="11.7109375" style="0" customWidth="1"/>
    <col min="16" max="16" width="9.140625" style="37" customWidth="1"/>
    <col min="24" max="24" width="9.140625" style="37" customWidth="1"/>
  </cols>
  <sheetData>
    <row r="1" spans="1:24" s="2" customFormat="1" ht="15">
      <c r="A1" t="s">
        <v>5</v>
      </c>
      <c r="B1" t="s">
        <v>10</v>
      </c>
      <c r="C1" t="s">
        <v>9</v>
      </c>
      <c r="D1" s="53"/>
      <c r="E1" s="53" t="s">
        <v>8</v>
      </c>
      <c r="P1" s="100" t="s">
        <v>47</v>
      </c>
      <c r="R1" s="2" t="s">
        <v>41</v>
      </c>
      <c r="S1" s="2" t="s">
        <v>43</v>
      </c>
      <c r="X1" s="100" t="s">
        <v>47</v>
      </c>
    </row>
    <row r="2" spans="1:25" s="2" customFormat="1" ht="15">
      <c r="A2"/>
      <c r="B2"/>
      <c r="C2"/>
      <c r="D2" s="53" t="s">
        <v>6</v>
      </c>
      <c r="E2" s="45">
        <v>329.6272727272727</v>
      </c>
      <c r="F2" s="45">
        <v>711.7083333333334</v>
      </c>
      <c r="G2" s="45">
        <v>490.5238095238095</v>
      </c>
      <c r="H2" s="45">
        <v>302.27272727272725</v>
      </c>
      <c r="I2" s="45">
        <v>585.9036144578313</v>
      </c>
      <c r="J2" s="45">
        <v>591.6363636363636</v>
      </c>
      <c r="K2" s="45">
        <v>483.03636363636366</v>
      </c>
      <c r="L2" s="45">
        <v>276.8363636363636</v>
      </c>
      <c r="M2" s="45">
        <v>219.55045871559633</v>
      </c>
      <c r="N2" s="45">
        <v>327.0833333333333</v>
      </c>
      <c r="O2" s="45">
        <v>259.37113402061857</v>
      </c>
      <c r="P2" s="101"/>
      <c r="Q2" s="45">
        <v>285.26190476190476</v>
      </c>
      <c r="R2" s="45">
        <v>579.4363636363636</v>
      </c>
      <c r="S2" s="45">
        <v>685.9266055045872</v>
      </c>
      <c r="T2" s="45">
        <v>386.9746835443038</v>
      </c>
      <c r="U2" s="45">
        <v>464.6330275229358</v>
      </c>
      <c r="V2" s="45">
        <v>347.41818181818184</v>
      </c>
      <c r="W2" s="45">
        <v>346.8454545454546</v>
      </c>
      <c r="X2" s="101"/>
      <c r="Y2" s="45">
        <v>584.6379310344828</v>
      </c>
    </row>
    <row r="3" spans="1:25" s="2" customFormat="1" ht="15">
      <c r="A3"/>
      <c r="B3" s="48"/>
      <c r="C3"/>
      <c r="D3" s="53" t="s">
        <v>7</v>
      </c>
      <c r="E3" s="45">
        <v>97.14841186696552</v>
      </c>
      <c r="F3" s="45">
        <v>162.4245760585554</v>
      </c>
      <c r="G3" s="45">
        <v>107.40950536762553</v>
      </c>
      <c r="H3" s="45">
        <v>116.60250906791892</v>
      </c>
      <c r="I3" s="45">
        <v>100.64942955478283</v>
      </c>
      <c r="J3" s="45">
        <v>114.38593350941657</v>
      </c>
      <c r="K3" s="45">
        <v>154.70800713891342</v>
      </c>
      <c r="L3" s="45">
        <v>108.92068718451647</v>
      </c>
      <c r="M3" s="45">
        <v>90.84597121446137</v>
      </c>
      <c r="N3" s="45">
        <v>92.29990988341203</v>
      </c>
      <c r="O3" s="45">
        <v>86.58176766160953</v>
      </c>
      <c r="P3" s="101"/>
      <c r="Q3" s="45">
        <v>92.04125830334517</v>
      </c>
      <c r="R3" s="45">
        <v>175.3302272108592</v>
      </c>
      <c r="S3" s="45">
        <v>153.02866509627702</v>
      </c>
      <c r="T3" s="45">
        <v>104.55485306564238</v>
      </c>
      <c r="U3" s="45">
        <v>149.37683273634443</v>
      </c>
      <c r="V3" s="45">
        <v>103.0972091221386</v>
      </c>
      <c r="W3" s="45">
        <v>105.02268748897151</v>
      </c>
      <c r="X3" s="101"/>
      <c r="Y3" s="45">
        <v>103.27152055163998</v>
      </c>
    </row>
    <row r="4" spans="1:25" s="2" customFormat="1" ht="15">
      <c r="A4"/>
      <c r="B4" s="48"/>
      <c r="C4"/>
      <c r="D4" s="53"/>
      <c r="E4" s="83" t="s">
        <v>1</v>
      </c>
      <c r="F4" s="83" t="s">
        <v>0</v>
      </c>
      <c r="G4" s="83" t="s">
        <v>16</v>
      </c>
      <c r="H4" s="83" t="s">
        <v>15</v>
      </c>
      <c r="I4" s="83" t="s">
        <v>17</v>
      </c>
      <c r="J4" s="83" t="s">
        <v>18</v>
      </c>
      <c r="K4" s="83" t="s">
        <v>22</v>
      </c>
      <c r="L4" s="83" t="s">
        <v>23</v>
      </c>
      <c r="M4" s="83" t="s">
        <v>24</v>
      </c>
      <c r="N4" s="83" t="s">
        <v>25</v>
      </c>
      <c r="O4" s="83" t="s">
        <v>26</v>
      </c>
      <c r="P4" s="102" t="s">
        <v>33</v>
      </c>
      <c r="Q4" s="83" t="s">
        <v>34</v>
      </c>
      <c r="R4" s="83" t="s">
        <v>35</v>
      </c>
      <c r="S4" s="83" t="s">
        <v>35</v>
      </c>
      <c r="T4" s="83" t="s">
        <v>36</v>
      </c>
      <c r="U4" s="83" t="s">
        <v>37</v>
      </c>
      <c r="V4" s="83" t="s">
        <v>38</v>
      </c>
      <c r="W4" s="83" t="s">
        <v>39</v>
      </c>
      <c r="X4" s="102" t="s">
        <v>40</v>
      </c>
      <c r="Y4" s="83" t="s">
        <v>18</v>
      </c>
    </row>
    <row r="5" spans="1:25" s="2" customFormat="1" ht="15">
      <c r="A5">
        <f aca="true" t="shared" si="0" ref="A5:A40">B5*100</f>
        <v>0.01</v>
      </c>
      <c r="B5" s="48">
        <v>0.0001</v>
      </c>
      <c r="C5">
        <v>3.71902</v>
      </c>
      <c r="D5" s="54"/>
      <c r="E5" s="87">
        <f aca="true" t="shared" si="1" ref="E5:V5">E$3*$C5+E$2</f>
        <v>690.9241594287548</v>
      </c>
      <c r="F5" s="57">
        <f t="shared" si="1"/>
        <v>1315.768580186622</v>
      </c>
      <c r="G5" s="87">
        <f t="shared" si="1"/>
        <v>889.9819081761162</v>
      </c>
      <c r="H5" s="57">
        <f t="shared" si="1"/>
        <v>735.9197905464991</v>
      </c>
      <c r="I5" s="87">
        <f t="shared" si="1"/>
        <v>960.2208559606597</v>
      </c>
      <c r="J5" s="57">
        <f t="shared" si="1"/>
        <v>1017.0399380765541</v>
      </c>
      <c r="K5" s="87">
        <f t="shared" si="1"/>
        <v>1058.3985363461254</v>
      </c>
      <c r="L5" s="57">
        <f t="shared" si="1"/>
        <v>681.914577689324</v>
      </c>
      <c r="M5" s="87">
        <f t="shared" si="1"/>
        <v>557.4084425816025</v>
      </c>
      <c r="N5" s="57">
        <f t="shared" si="1"/>
        <v>670.3485441879403</v>
      </c>
      <c r="O5" s="87">
        <f t="shared" si="1"/>
        <v>581.3704595894976</v>
      </c>
      <c r="P5" s="103">
        <f t="shared" si="1"/>
        <v>0</v>
      </c>
      <c r="Q5" s="87">
        <f t="shared" si="1"/>
        <v>627.5651852172116</v>
      </c>
      <c r="R5" s="57">
        <f t="shared" si="1"/>
        <v>1231.4929852380933</v>
      </c>
      <c r="S5" s="87">
        <f t="shared" si="1"/>
        <v>1255.0432715709435</v>
      </c>
      <c r="T5" s="57">
        <f t="shared" si="1"/>
        <v>775.8162731924891</v>
      </c>
      <c r="U5" s="87">
        <f t="shared" si="1"/>
        <v>1020.1684560060554</v>
      </c>
      <c r="V5" s="57">
        <f t="shared" si="1"/>
        <v>730.8387644875977</v>
      </c>
      <c r="W5" s="87">
        <f aca="true" t="shared" si="2" ref="M5:Y20">W$3*$C5+W$2</f>
        <v>737.4269297706894</v>
      </c>
      <c r="X5" s="103">
        <f t="shared" si="2"/>
        <v>0</v>
      </c>
      <c r="Y5" s="87">
        <f t="shared" si="2"/>
        <v>968.7067813964429</v>
      </c>
    </row>
    <row r="6" spans="1:25" s="9" customFormat="1" ht="15">
      <c r="A6">
        <f t="shared" si="0"/>
        <v>0.02</v>
      </c>
      <c r="B6" s="48">
        <v>0.0002</v>
      </c>
      <c r="C6">
        <v>3.54008</v>
      </c>
      <c r="D6" s="55"/>
      <c r="E6" s="87">
        <f aca="true" t="shared" si="3" ref="E6:E22">E$3*C6+E$2</f>
        <v>673.5404226092801</v>
      </c>
      <c r="F6" s="57">
        <f aca="true" t="shared" si="4" ref="F6:I69">F$3*$C6+F$2</f>
        <v>1286.7043265467041</v>
      </c>
      <c r="G6" s="87">
        <f t="shared" si="4"/>
        <v>870.7620512856333</v>
      </c>
      <c r="H6" s="57">
        <f t="shared" si="4"/>
        <v>715.0549375738856</v>
      </c>
      <c r="I6" s="87">
        <f t="shared" si="4"/>
        <v>942.2106470361268</v>
      </c>
      <c r="J6" s="57">
        <f aca="true" t="shared" si="5" ref="J6:L20">J$3*$C6+J$2</f>
        <v>996.571719134379</v>
      </c>
      <c r="K6" s="87">
        <f t="shared" si="5"/>
        <v>1030.7150855486882</v>
      </c>
      <c r="L6" s="57">
        <f t="shared" si="5"/>
        <v>662.4243099245266</v>
      </c>
      <c r="M6" s="87">
        <f t="shared" si="2"/>
        <v>541.1524644924868</v>
      </c>
      <c r="N6" s="57">
        <f t="shared" si="2"/>
        <v>653.8323983134026</v>
      </c>
      <c r="O6" s="87">
        <f t="shared" si="2"/>
        <v>565.8775180841292</v>
      </c>
      <c r="P6" s="103">
        <f aca="true" t="shared" si="6" ref="P6:P37">P$3*$C6+P$2</f>
        <v>0</v>
      </c>
      <c r="Q6" s="87">
        <f t="shared" si="2"/>
        <v>611.0953224564109</v>
      </c>
      <c r="R6" s="57">
        <f t="shared" si="2"/>
        <v>1200.1193943809822</v>
      </c>
      <c r="S6" s="87">
        <f t="shared" si="2"/>
        <v>1227.6603222386157</v>
      </c>
      <c r="T6" s="57">
        <f t="shared" si="2"/>
        <v>757.107227784923</v>
      </c>
      <c r="U6" s="87">
        <f t="shared" si="2"/>
        <v>993.4389655562139</v>
      </c>
      <c r="V6" s="57">
        <f t="shared" si="2"/>
        <v>712.3905498872823</v>
      </c>
      <c r="W6" s="87">
        <f t="shared" si="2"/>
        <v>718.6341700714129</v>
      </c>
      <c r="X6" s="103">
        <f t="shared" si="2"/>
        <v>0</v>
      </c>
      <c r="Y6" s="87">
        <f t="shared" si="2"/>
        <v>950.2273755089325</v>
      </c>
    </row>
    <row r="7" spans="1:25" ht="15">
      <c r="A7">
        <f t="shared" si="0"/>
        <v>0.03</v>
      </c>
      <c r="B7" s="48">
        <v>0.0003</v>
      </c>
      <c r="C7">
        <v>3.43161</v>
      </c>
      <c r="E7" s="87">
        <f t="shared" si="3"/>
        <v>663.0027343740703</v>
      </c>
      <c r="F7" s="57">
        <f t="shared" si="4"/>
        <v>1269.0861327816328</v>
      </c>
      <c r="G7" s="87">
        <f t="shared" si="4"/>
        <v>859.1113422384069</v>
      </c>
      <c r="H7" s="57">
        <f t="shared" si="4"/>
        <v>702.4070634152885</v>
      </c>
      <c r="I7" s="87">
        <f t="shared" si="4"/>
        <v>931.2932034123196</v>
      </c>
      <c r="J7" s="57">
        <f t="shared" si="5"/>
        <v>984.1642769266126</v>
      </c>
      <c r="K7" s="87">
        <f t="shared" si="5"/>
        <v>1013.9339080143304</v>
      </c>
      <c r="L7" s="57">
        <f t="shared" si="5"/>
        <v>650.6096829856222</v>
      </c>
      <c r="M7" s="87">
        <f t="shared" si="2"/>
        <v>531.2984019948542</v>
      </c>
      <c r="N7" s="57">
        <f t="shared" si="2"/>
        <v>643.8206270883488</v>
      </c>
      <c r="O7" s="87">
        <f t="shared" si="2"/>
        <v>556.4859937458745</v>
      </c>
      <c r="P7" s="103">
        <f t="shared" si="6"/>
        <v>0</v>
      </c>
      <c r="Q7" s="87">
        <f t="shared" si="2"/>
        <v>601.111607168247</v>
      </c>
      <c r="R7" s="57">
        <f t="shared" si="2"/>
        <v>1181.10132463542</v>
      </c>
      <c r="S7" s="87">
        <f t="shared" si="2"/>
        <v>1211.0613029356223</v>
      </c>
      <c r="T7" s="57">
        <f t="shared" si="2"/>
        <v>745.7661628728929</v>
      </c>
      <c r="U7" s="87">
        <f t="shared" si="2"/>
        <v>977.2360605093027</v>
      </c>
      <c r="V7" s="57">
        <f t="shared" si="2"/>
        <v>701.2075956138038</v>
      </c>
      <c r="W7" s="87">
        <f t="shared" si="2"/>
        <v>707.2423591594841</v>
      </c>
      <c r="X7" s="103">
        <f t="shared" si="2"/>
        <v>0</v>
      </c>
      <c r="Y7" s="87">
        <f t="shared" si="2"/>
        <v>939.0255136746961</v>
      </c>
    </row>
    <row r="8" spans="1:25" ht="15">
      <c r="A8">
        <f t="shared" si="0"/>
        <v>0.04</v>
      </c>
      <c r="B8" s="48">
        <v>0.0004</v>
      </c>
      <c r="C8">
        <v>3.35279</v>
      </c>
      <c r="E8" s="87">
        <f t="shared" si="3"/>
        <v>655.345496550716</v>
      </c>
      <c r="F8" s="57">
        <f t="shared" si="4"/>
        <v>1256.2838276966972</v>
      </c>
      <c r="G8" s="87">
        <f t="shared" si="4"/>
        <v>850.6453250253307</v>
      </c>
      <c r="H8" s="57">
        <f t="shared" si="4"/>
        <v>693.2164536505552</v>
      </c>
      <c r="I8" s="87">
        <f t="shared" si="4"/>
        <v>923.3600153748116</v>
      </c>
      <c r="J8" s="57">
        <f t="shared" si="5"/>
        <v>975.1483776474004</v>
      </c>
      <c r="K8" s="87">
        <f t="shared" si="5"/>
        <v>1001.7398228916411</v>
      </c>
      <c r="L8" s="57">
        <f t="shared" si="5"/>
        <v>642.0245544217386</v>
      </c>
      <c r="M8" s="87">
        <f t="shared" si="2"/>
        <v>524.1379225437303</v>
      </c>
      <c r="N8" s="57">
        <f t="shared" si="2"/>
        <v>636.5455481913384</v>
      </c>
      <c r="O8" s="87">
        <f t="shared" si="2"/>
        <v>549.6616188187863</v>
      </c>
      <c r="P8" s="103">
        <f t="shared" si="6"/>
        <v>0</v>
      </c>
      <c r="Q8" s="87">
        <f t="shared" si="2"/>
        <v>593.8569151887775</v>
      </c>
      <c r="R8" s="57">
        <f t="shared" si="2"/>
        <v>1167.28179612666</v>
      </c>
      <c r="S8" s="87">
        <f t="shared" si="2"/>
        <v>1198.9995835527338</v>
      </c>
      <c r="T8" s="57">
        <f t="shared" si="2"/>
        <v>737.5251493542589</v>
      </c>
      <c r="U8" s="87">
        <f t="shared" si="2"/>
        <v>965.462178553024</v>
      </c>
      <c r="V8" s="57">
        <f t="shared" si="2"/>
        <v>693.0814735907969</v>
      </c>
      <c r="W8" s="87">
        <f t="shared" si="2"/>
        <v>698.9644709316034</v>
      </c>
      <c r="X8" s="103">
        <f t="shared" si="2"/>
        <v>0</v>
      </c>
      <c r="Y8" s="87">
        <f t="shared" si="2"/>
        <v>930.8856524248158</v>
      </c>
    </row>
    <row r="9" spans="1:25" ht="15">
      <c r="A9">
        <f t="shared" si="0"/>
        <v>0.05</v>
      </c>
      <c r="B9" s="48">
        <v>0.0005</v>
      </c>
      <c r="C9">
        <v>3.29053</v>
      </c>
      <c r="E9" s="87">
        <f t="shared" si="3"/>
        <v>649.2970364278788</v>
      </c>
      <c r="F9" s="57">
        <f t="shared" si="4"/>
        <v>1246.1712735912915</v>
      </c>
      <c r="G9" s="87">
        <f t="shared" si="4"/>
        <v>843.9580092211423</v>
      </c>
      <c r="H9" s="57">
        <f t="shared" si="4"/>
        <v>685.9567814359865</v>
      </c>
      <c r="I9" s="87">
        <f t="shared" si="4"/>
        <v>917.0935818907308</v>
      </c>
      <c r="J9" s="57">
        <f t="shared" si="5"/>
        <v>968.0267094271042</v>
      </c>
      <c r="K9" s="87">
        <f t="shared" si="5"/>
        <v>992.1077023671724</v>
      </c>
      <c r="L9" s="57">
        <f t="shared" si="5"/>
        <v>635.2431524376306</v>
      </c>
      <c r="M9" s="87">
        <f t="shared" si="2"/>
        <v>518.4818523759179</v>
      </c>
      <c r="N9" s="57">
        <f t="shared" si="2"/>
        <v>630.7989558019971</v>
      </c>
      <c r="O9" s="87">
        <f t="shared" si="2"/>
        <v>544.2710379641746</v>
      </c>
      <c r="P9" s="103">
        <f t="shared" si="6"/>
        <v>0</v>
      </c>
      <c r="Q9" s="87">
        <f t="shared" si="2"/>
        <v>588.1264264468111</v>
      </c>
      <c r="R9" s="57">
        <f t="shared" si="2"/>
        <v>1156.3657361805122</v>
      </c>
      <c r="S9" s="87">
        <f t="shared" si="2"/>
        <v>1189.4720188638396</v>
      </c>
      <c r="T9" s="57">
        <f t="shared" si="2"/>
        <v>731.0155642023919</v>
      </c>
      <c r="U9" s="87">
        <f t="shared" si="2"/>
        <v>956.1619769468591</v>
      </c>
      <c r="V9" s="57">
        <f t="shared" si="2"/>
        <v>686.6626413508525</v>
      </c>
      <c r="W9" s="87">
        <f t="shared" si="2"/>
        <v>692.42575840854</v>
      </c>
      <c r="X9" s="103">
        <f t="shared" si="2"/>
        <v>0</v>
      </c>
      <c r="Y9" s="87">
        <f t="shared" si="2"/>
        <v>924.4559675552707</v>
      </c>
    </row>
    <row r="10" spans="1:25" ht="15">
      <c r="A10">
        <f t="shared" si="0"/>
        <v>0.06</v>
      </c>
      <c r="B10" s="48">
        <v>0.0006</v>
      </c>
      <c r="C10">
        <v>3.23888</v>
      </c>
      <c r="E10" s="87">
        <f t="shared" si="3"/>
        <v>644.27932095495</v>
      </c>
      <c r="F10" s="57">
        <f t="shared" si="4"/>
        <v>1237.7820442378672</v>
      </c>
      <c r="G10" s="87">
        <f t="shared" si="4"/>
        <v>838.4103082689045</v>
      </c>
      <c r="H10" s="57">
        <f t="shared" si="4"/>
        <v>679.9342618426285</v>
      </c>
      <c r="I10" s="87">
        <f t="shared" si="4"/>
        <v>911.8950388542263</v>
      </c>
      <c r="J10" s="57">
        <f t="shared" si="5"/>
        <v>962.1186759613428</v>
      </c>
      <c r="K10" s="87">
        <f t="shared" si="5"/>
        <v>984.1170337984476</v>
      </c>
      <c r="L10" s="57">
        <f t="shared" si="5"/>
        <v>629.6173989445504</v>
      </c>
      <c r="M10" s="87">
        <f t="shared" si="2"/>
        <v>513.789657962691</v>
      </c>
      <c r="N10" s="57">
        <f t="shared" si="2"/>
        <v>626.0316654565188</v>
      </c>
      <c r="O10" s="87">
        <f t="shared" si="2"/>
        <v>539.7990896644524</v>
      </c>
      <c r="P10" s="103">
        <f t="shared" si="6"/>
        <v>0</v>
      </c>
      <c r="Q10" s="87">
        <f t="shared" si="2"/>
        <v>583.3724954554434</v>
      </c>
      <c r="R10" s="57">
        <f t="shared" si="2"/>
        <v>1147.3099299450712</v>
      </c>
      <c r="S10" s="87">
        <f t="shared" si="2"/>
        <v>1181.568088311617</v>
      </c>
      <c r="T10" s="57">
        <f t="shared" si="2"/>
        <v>725.6153060415515</v>
      </c>
      <c r="U10" s="87">
        <f t="shared" si="2"/>
        <v>948.446663536027</v>
      </c>
      <c r="V10" s="57">
        <f t="shared" si="2"/>
        <v>681.337670499694</v>
      </c>
      <c r="W10" s="87">
        <f t="shared" si="2"/>
        <v>687.0013365997346</v>
      </c>
      <c r="X10" s="103">
        <f t="shared" si="2"/>
        <v>0</v>
      </c>
      <c r="Y10" s="87">
        <f t="shared" si="2"/>
        <v>919.1219935187785</v>
      </c>
    </row>
    <row r="11" spans="1:25" ht="15">
      <c r="A11">
        <f t="shared" si="0"/>
        <v>0.06999999999999999</v>
      </c>
      <c r="B11" s="48">
        <v>0.0007</v>
      </c>
      <c r="C11">
        <v>3.19465</v>
      </c>
      <c r="E11" s="87">
        <f t="shared" si="3"/>
        <v>639.9824466980741</v>
      </c>
      <c r="F11" s="57">
        <f t="shared" si="4"/>
        <v>1230.5980052387974</v>
      </c>
      <c r="G11" s="87">
        <f t="shared" si="4"/>
        <v>833.6595858464945</v>
      </c>
      <c r="H11" s="57">
        <f t="shared" si="4"/>
        <v>674.7769328665545</v>
      </c>
      <c r="I11" s="87">
        <f t="shared" si="4"/>
        <v>907.4433145850182</v>
      </c>
      <c r="J11" s="57">
        <f t="shared" si="5"/>
        <v>957.0593861222213</v>
      </c>
      <c r="K11" s="87">
        <f t="shared" si="5"/>
        <v>977.2742986426935</v>
      </c>
      <c r="L11" s="57">
        <f t="shared" si="5"/>
        <v>624.7998369503791</v>
      </c>
      <c r="M11" s="87">
        <f t="shared" si="2"/>
        <v>509.77154065587536</v>
      </c>
      <c r="N11" s="57">
        <f t="shared" si="2"/>
        <v>621.9492404423756</v>
      </c>
      <c r="O11" s="87">
        <f t="shared" si="2"/>
        <v>535.9695780807795</v>
      </c>
      <c r="P11" s="103">
        <f t="shared" si="6"/>
        <v>0</v>
      </c>
      <c r="Q11" s="87">
        <f t="shared" si="2"/>
        <v>579.3015106006865</v>
      </c>
      <c r="R11" s="57">
        <f t="shared" si="2"/>
        <v>1139.555073995535</v>
      </c>
      <c r="S11" s="87">
        <f t="shared" si="2"/>
        <v>1174.7996304544085</v>
      </c>
      <c r="T11" s="57">
        <f t="shared" si="2"/>
        <v>720.9908448904582</v>
      </c>
      <c r="U11" s="87">
        <f t="shared" si="2"/>
        <v>941.8397262240985</v>
      </c>
      <c r="V11" s="57">
        <f t="shared" si="2"/>
        <v>676.7776809402219</v>
      </c>
      <c r="W11" s="87">
        <f t="shared" si="2"/>
        <v>682.3561831320974</v>
      </c>
      <c r="X11" s="103">
        <f t="shared" si="2"/>
        <v>0</v>
      </c>
      <c r="Y11" s="87">
        <f t="shared" si="2"/>
        <v>914.5542941647795</v>
      </c>
    </row>
    <row r="12" spans="1:25" ht="15">
      <c r="A12">
        <f t="shared" si="0"/>
        <v>0.08</v>
      </c>
      <c r="B12" s="48">
        <v>0.0008</v>
      </c>
      <c r="C12">
        <v>3.15591</v>
      </c>
      <c r="E12" s="87">
        <f t="shared" si="3"/>
        <v>636.218917222348</v>
      </c>
      <c r="F12" s="57">
        <f t="shared" si="4"/>
        <v>1224.305677162289</v>
      </c>
      <c r="G12" s="87">
        <f t="shared" si="4"/>
        <v>829.4985416085526</v>
      </c>
      <c r="H12" s="57">
        <f t="shared" si="4"/>
        <v>670.2597516652633</v>
      </c>
      <c r="I12" s="87">
        <f t="shared" si="4"/>
        <v>903.544155684066</v>
      </c>
      <c r="J12" s="57">
        <f t="shared" si="5"/>
        <v>952.6280750580665</v>
      </c>
      <c r="K12" s="87">
        <f t="shared" si="5"/>
        <v>971.2809104461319</v>
      </c>
      <c r="L12" s="57">
        <f t="shared" si="5"/>
        <v>620.580249528851</v>
      </c>
      <c r="M12" s="87">
        <f t="shared" si="2"/>
        <v>506.2521677310271</v>
      </c>
      <c r="N12" s="57">
        <f t="shared" si="2"/>
        <v>618.3735419334921</v>
      </c>
      <c r="O12" s="87">
        <f t="shared" si="2"/>
        <v>532.6154004015686</v>
      </c>
      <c r="P12" s="103">
        <f t="shared" si="6"/>
        <v>0</v>
      </c>
      <c r="Q12" s="87">
        <f t="shared" si="2"/>
        <v>575.7358322540149</v>
      </c>
      <c r="R12" s="57">
        <f t="shared" si="2"/>
        <v>1132.762780993386</v>
      </c>
      <c r="S12" s="87">
        <f t="shared" si="2"/>
        <v>1168.8712999685788</v>
      </c>
      <c r="T12" s="57">
        <f t="shared" si="2"/>
        <v>716.9403898826952</v>
      </c>
      <c r="U12" s="87">
        <f t="shared" si="2"/>
        <v>936.0528677238925</v>
      </c>
      <c r="V12" s="57">
        <f t="shared" si="2"/>
        <v>672.7836950588303</v>
      </c>
      <c r="W12" s="87">
        <f t="shared" si="2"/>
        <v>678.2876042187747</v>
      </c>
      <c r="X12" s="103">
        <f t="shared" si="2"/>
        <v>0</v>
      </c>
      <c r="Y12" s="87">
        <f t="shared" si="2"/>
        <v>910.5535554586089</v>
      </c>
    </row>
    <row r="13" spans="1:25" ht="15">
      <c r="A13">
        <f t="shared" si="0"/>
        <v>0.09</v>
      </c>
      <c r="B13" s="48">
        <v>0.0009</v>
      </c>
      <c r="C13">
        <v>3.12139</v>
      </c>
      <c r="E13" s="87">
        <f t="shared" si="3"/>
        <v>632.8653540447002</v>
      </c>
      <c r="F13" s="57">
        <f t="shared" si="4"/>
        <v>1218.6987807967475</v>
      </c>
      <c r="G13" s="87">
        <f t="shared" si="4"/>
        <v>825.7907654832621</v>
      </c>
      <c r="H13" s="57">
        <f t="shared" si="4"/>
        <v>666.2346330522387</v>
      </c>
      <c r="I13" s="87">
        <f t="shared" si="4"/>
        <v>900.0697373758348</v>
      </c>
      <c r="J13" s="57">
        <f t="shared" si="5"/>
        <v>948.6794726333214</v>
      </c>
      <c r="K13" s="87">
        <f t="shared" si="5"/>
        <v>965.9403900396966</v>
      </c>
      <c r="L13" s="57">
        <f t="shared" si="5"/>
        <v>616.8203074072414</v>
      </c>
      <c r="M13" s="87">
        <f t="shared" si="2"/>
        <v>503.1161648047039</v>
      </c>
      <c r="N13" s="57">
        <f t="shared" si="2"/>
        <v>615.1873490443168</v>
      </c>
      <c r="O13" s="87">
        <f t="shared" si="2"/>
        <v>529.6265977818899</v>
      </c>
      <c r="P13" s="103">
        <f t="shared" si="6"/>
        <v>0</v>
      </c>
      <c r="Q13" s="87">
        <f t="shared" si="2"/>
        <v>572.5585680173833</v>
      </c>
      <c r="R13" s="57">
        <f t="shared" si="2"/>
        <v>1126.7103815500673</v>
      </c>
      <c r="S13" s="87">
        <f t="shared" si="2"/>
        <v>1163.5887504494553</v>
      </c>
      <c r="T13" s="57">
        <f t="shared" si="2"/>
        <v>713.3311563548692</v>
      </c>
      <c r="U13" s="87">
        <f t="shared" si="2"/>
        <v>930.8963794578339</v>
      </c>
      <c r="V13" s="57">
        <f t="shared" si="2"/>
        <v>669.224779399934</v>
      </c>
      <c r="W13" s="87">
        <f t="shared" si="2"/>
        <v>674.6622210466553</v>
      </c>
      <c r="X13" s="103">
        <f t="shared" si="2"/>
        <v>0</v>
      </c>
      <c r="Y13" s="87">
        <f t="shared" si="2"/>
        <v>906.9886225691663</v>
      </c>
    </row>
    <row r="14" spans="1:25" ht="15">
      <c r="A14">
        <f t="shared" si="0"/>
        <v>0.1</v>
      </c>
      <c r="B14" s="48">
        <v>0.001</v>
      </c>
      <c r="C14">
        <v>3.09023</v>
      </c>
      <c r="E14" s="87">
        <f t="shared" si="3"/>
        <v>629.8382095309255</v>
      </c>
      <c r="F14" s="57">
        <f t="shared" si="4"/>
        <v>1213.637631006763</v>
      </c>
      <c r="G14" s="87">
        <f t="shared" si="4"/>
        <v>822.443885296007</v>
      </c>
      <c r="H14" s="57">
        <f t="shared" si="4"/>
        <v>662.6012988696823</v>
      </c>
      <c r="I14" s="87">
        <f t="shared" si="4"/>
        <v>896.9335011509079</v>
      </c>
      <c r="J14" s="57">
        <f t="shared" si="5"/>
        <v>945.115206945168</v>
      </c>
      <c r="K14" s="87">
        <f t="shared" si="5"/>
        <v>961.1196885372481</v>
      </c>
      <c r="L14" s="57">
        <f t="shared" si="5"/>
        <v>613.426338794572</v>
      </c>
      <c r="M14" s="87">
        <f t="shared" si="2"/>
        <v>500.2854043416613</v>
      </c>
      <c r="N14" s="57">
        <f t="shared" si="2"/>
        <v>612.3112838523497</v>
      </c>
      <c r="O14" s="87">
        <f t="shared" si="2"/>
        <v>526.9287099015542</v>
      </c>
      <c r="P14" s="103">
        <f t="shared" si="6"/>
        <v>0</v>
      </c>
      <c r="Q14" s="87">
        <f t="shared" si="2"/>
        <v>569.6905624086512</v>
      </c>
      <c r="R14" s="57">
        <f t="shared" si="2"/>
        <v>1121.247091670177</v>
      </c>
      <c r="S14" s="87">
        <f t="shared" si="2"/>
        <v>1158.8203772450554</v>
      </c>
      <c r="T14" s="57">
        <f t="shared" si="2"/>
        <v>710.0732271333438</v>
      </c>
      <c r="U14" s="87">
        <f t="shared" si="2"/>
        <v>926.2417973497694</v>
      </c>
      <c r="V14" s="57">
        <f t="shared" si="2"/>
        <v>666.0122703636882</v>
      </c>
      <c r="W14" s="87">
        <f t="shared" si="2"/>
        <v>671.389714104499</v>
      </c>
      <c r="X14" s="103">
        <f t="shared" si="2"/>
        <v>0</v>
      </c>
      <c r="Y14" s="87">
        <f t="shared" si="2"/>
        <v>903.7706819887771</v>
      </c>
    </row>
    <row r="15" spans="1:25" ht="15">
      <c r="A15">
        <f t="shared" si="0"/>
        <v>0.2</v>
      </c>
      <c r="B15" s="48">
        <v>0.002</v>
      </c>
      <c r="C15">
        <v>2.87816</v>
      </c>
      <c r="E15" s="87">
        <f t="shared" si="3"/>
        <v>609.2359458262981</v>
      </c>
      <c r="F15" s="57">
        <f t="shared" si="4"/>
        <v>1179.192251162025</v>
      </c>
      <c r="G15" s="87">
        <f t="shared" si="4"/>
        <v>799.6655514926946</v>
      </c>
      <c r="H15" s="57">
        <f t="shared" si="4"/>
        <v>637.8734047716487</v>
      </c>
      <c r="I15" s="87">
        <f t="shared" si="4"/>
        <v>875.588776625225</v>
      </c>
      <c r="J15" s="57">
        <f t="shared" si="5"/>
        <v>920.857382025826</v>
      </c>
      <c r="K15" s="87">
        <f t="shared" si="5"/>
        <v>928.3107614632986</v>
      </c>
      <c r="L15" s="57">
        <f t="shared" si="5"/>
        <v>590.3275286633516</v>
      </c>
      <c r="M15" s="87">
        <f t="shared" si="2"/>
        <v>481.01969922621043</v>
      </c>
      <c r="N15" s="57">
        <f t="shared" si="2"/>
        <v>592.7372419633745</v>
      </c>
      <c r="O15" s="87">
        <f t="shared" si="2"/>
        <v>508.56731443355665</v>
      </c>
      <c r="P15" s="103">
        <f t="shared" si="6"/>
        <v>0</v>
      </c>
      <c r="Q15" s="87">
        <f t="shared" si="2"/>
        <v>550.1713727602607</v>
      </c>
      <c r="R15" s="57">
        <f t="shared" si="2"/>
        <v>1084.0648103855701</v>
      </c>
      <c r="S15" s="87">
        <f t="shared" si="2"/>
        <v>1126.3675882380878</v>
      </c>
      <c r="T15" s="57">
        <f t="shared" si="2"/>
        <v>687.9002794437131</v>
      </c>
      <c r="U15" s="87">
        <f t="shared" si="2"/>
        <v>894.5634524313728</v>
      </c>
      <c r="V15" s="57">
        <f t="shared" si="2"/>
        <v>644.1484452251563</v>
      </c>
      <c r="W15" s="87">
        <f t="shared" si="2"/>
        <v>649.1175527687128</v>
      </c>
      <c r="X15" s="103">
        <f t="shared" si="2"/>
        <v>0</v>
      </c>
      <c r="Y15" s="87">
        <f t="shared" si="2"/>
        <v>881.8698906253909</v>
      </c>
    </row>
    <row r="16" spans="1:25" ht="15">
      <c r="A16">
        <f t="shared" si="0"/>
        <v>0.3</v>
      </c>
      <c r="B16" s="48">
        <v>0.003</v>
      </c>
      <c r="C16">
        <v>2.74778</v>
      </c>
      <c r="E16" s="87">
        <f t="shared" si="3"/>
        <v>596.5697358870832</v>
      </c>
      <c r="F16" s="57">
        <f t="shared" si="4"/>
        <v>1158.0153349355107</v>
      </c>
      <c r="G16" s="87">
        <f t="shared" si="4"/>
        <v>785.6615001828636</v>
      </c>
      <c r="H16" s="57">
        <f t="shared" si="4"/>
        <v>622.6707696393735</v>
      </c>
      <c r="I16" s="87">
        <f t="shared" si="4"/>
        <v>862.4661039998725</v>
      </c>
      <c r="J16" s="57">
        <f t="shared" si="5"/>
        <v>905.9437440148683</v>
      </c>
      <c r="K16" s="87">
        <f t="shared" si="5"/>
        <v>908.1399314925272</v>
      </c>
      <c r="L16" s="57">
        <f t="shared" si="5"/>
        <v>576.1264494682343</v>
      </c>
      <c r="M16" s="87">
        <f t="shared" si="2"/>
        <v>469.175201499269</v>
      </c>
      <c r="N16" s="57">
        <f t="shared" si="2"/>
        <v>580.7031797127752</v>
      </c>
      <c r="O16" s="87">
        <f t="shared" si="2"/>
        <v>497.278783565836</v>
      </c>
      <c r="P16" s="103">
        <f t="shared" si="6"/>
        <v>0</v>
      </c>
      <c r="Q16" s="87">
        <f t="shared" si="2"/>
        <v>538.1710335026705</v>
      </c>
      <c r="R16" s="57">
        <f t="shared" si="2"/>
        <v>1061.2052553618182</v>
      </c>
      <c r="S16" s="87">
        <f t="shared" si="2"/>
        <v>1106.4157108828354</v>
      </c>
      <c r="T16" s="57">
        <f t="shared" si="2"/>
        <v>674.2684177010146</v>
      </c>
      <c r="U16" s="87">
        <f t="shared" si="2"/>
        <v>875.0877009792083</v>
      </c>
      <c r="V16" s="57">
        <f t="shared" si="2"/>
        <v>630.7066310998118</v>
      </c>
      <c r="W16" s="87">
        <f t="shared" si="2"/>
        <v>635.4246947739007</v>
      </c>
      <c r="X16" s="103">
        <f t="shared" si="2"/>
        <v>0</v>
      </c>
      <c r="Y16" s="87">
        <f t="shared" si="2"/>
        <v>868.4053497758681</v>
      </c>
    </row>
    <row r="17" spans="1:25" ht="15">
      <c r="A17">
        <f t="shared" si="0"/>
        <v>0.4</v>
      </c>
      <c r="B17" s="48">
        <v>0.004</v>
      </c>
      <c r="C17">
        <v>2.65207</v>
      </c>
      <c r="E17" s="87">
        <f t="shared" si="3"/>
        <v>587.271661387296</v>
      </c>
      <c r="F17" s="57">
        <f t="shared" si="4"/>
        <v>1142.4696787609464</v>
      </c>
      <c r="G17" s="87">
        <f t="shared" si="4"/>
        <v>775.3813364241282</v>
      </c>
      <c r="H17" s="57">
        <f t="shared" si="4"/>
        <v>611.510743496483</v>
      </c>
      <c r="I17" s="87">
        <f t="shared" si="4"/>
        <v>852.8329470971842</v>
      </c>
      <c r="J17" s="57">
        <f t="shared" si="5"/>
        <v>894.995866318682</v>
      </c>
      <c r="K17" s="87">
        <f t="shared" si="5"/>
        <v>893.3328281292618</v>
      </c>
      <c r="L17" s="57">
        <f t="shared" si="5"/>
        <v>565.7016504978042</v>
      </c>
      <c r="M17" s="87">
        <f t="shared" si="2"/>
        <v>460.48033359433293</v>
      </c>
      <c r="N17" s="57">
        <f t="shared" si="2"/>
        <v>571.8691553378338</v>
      </c>
      <c r="O17" s="87">
        <f t="shared" si="2"/>
        <v>488.9920425829434</v>
      </c>
      <c r="P17" s="103">
        <f t="shared" si="6"/>
        <v>0</v>
      </c>
      <c r="Q17" s="87">
        <f t="shared" si="2"/>
        <v>529.3617646704574</v>
      </c>
      <c r="R17" s="57">
        <f t="shared" si="2"/>
        <v>1044.4243993154669</v>
      </c>
      <c r="S17" s="87">
        <f t="shared" si="2"/>
        <v>1091.7693373464706</v>
      </c>
      <c r="T17" s="57">
        <f t="shared" si="2"/>
        <v>664.261472714102</v>
      </c>
      <c r="U17" s="87">
        <f t="shared" si="2"/>
        <v>860.7908443180128</v>
      </c>
      <c r="V17" s="57">
        <f t="shared" si="2"/>
        <v>620.8391972147319</v>
      </c>
      <c r="W17" s="87">
        <f t="shared" si="2"/>
        <v>625.3729733543313</v>
      </c>
      <c r="X17" s="103">
        <f t="shared" si="2"/>
        <v>0</v>
      </c>
      <c r="Y17" s="87">
        <f t="shared" si="2"/>
        <v>858.5212325438706</v>
      </c>
    </row>
    <row r="18" spans="1:25" ht="15">
      <c r="A18">
        <f t="shared" si="0"/>
        <v>0.5</v>
      </c>
      <c r="B18" s="48">
        <v>0.005</v>
      </c>
      <c r="C18">
        <v>2.57583</v>
      </c>
      <c r="E18" s="87">
        <f t="shared" si="3"/>
        <v>579.8650664665585</v>
      </c>
      <c r="F18" s="57">
        <f t="shared" si="4"/>
        <v>1130.0864290822421</v>
      </c>
      <c r="G18" s="87">
        <f t="shared" si="4"/>
        <v>767.1924357349003</v>
      </c>
      <c r="H18" s="57">
        <f t="shared" si="4"/>
        <v>602.6209682051449</v>
      </c>
      <c r="I18" s="87">
        <f t="shared" si="4"/>
        <v>845.1594345879275</v>
      </c>
      <c r="J18" s="57">
        <f t="shared" si="5"/>
        <v>886.2750827479241</v>
      </c>
      <c r="K18" s="87">
        <f t="shared" si="5"/>
        <v>881.537889664991</v>
      </c>
      <c r="L18" s="57">
        <f t="shared" si="5"/>
        <v>557.3975373068566</v>
      </c>
      <c r="M18" s="87">
        <f t="shared" si="2"/>
        <v>453.55423674894234</v>
      </c>
      <c r="N18" s="57">
        <f t="shared" si="2"/>
        <v>564.8322102083225</v>
      </c>
      <c r="O18" s="87">
        <f t="shared" si="2"/>
        <v>482.39104861642227</v>
      </c>
      <c r="P18" s="103">
        <f t="shared" si="6"/>
        <v>0</v>
      </c>
      <c r="Q18" s="87">
        <f t="shared" si="2"/>
        <v>522.3445391374104</v>
      </c>
      <c r="R18" s="57">
        <f t="shared" si="2"/>
        <v>1031.057222792911</v>
      </c>
      <c r="S18" s="87">
        <f t="shared" si="2"/>
        <v>1080.1024319195303</v>
      </c>
      <c r="T18" s="57">
        <f t="shared" si="2"/>
        <v>656.2902107163774</v>
      </c>
      <c r="U18" s="87">
        <f t="shared" si="2"/>
        <v>849.4023545901938</v>
      </c>
      <c r="V18" s="57">
        <f t="shared" si="2"/>
        <v>612.9790659912601</v>
      </c>
      <c r="W18" s="87">
        <f t="shared" si="2"/>
        <v>617.3660436601721</v>
      </c>
      <c r="X18" s="103">
        <f t="shared" si="2"/>
        <v>0</v>
      </c>
      <c r="Y18" s="87">
        <f t="shared" si="2"/>
        <v>850.6478118170136</v>
      </c>
    </row>
    <row r="19" spans="1:25" ht="15">
      <c r="A19">
        <f t="shared" si="0"/>
        <v>0.6</v>
      </c>
      <c r="B19" s="48">
        <v>0.006</v>
      </c>
      <c r="C19">
        <v>2.51214</v>
      </c>
      <c r="E19" s="87">
        <f t="shared" si="3"/>
        <v>573.6776841147515</v>
      </c>
      <c r="F19" s="57">
        <f t="shared" si="4"/>
        <v>1119.7416078330727</v>
      </c>
      <c r="G19" s="87">
        <f t="shared" si="4"/>
        <v>760.3515243380364</v>
      </c>
      <c r="H19" s="57">
        <f t="shared" si="4"/>
        <v>595.1945544026091</v>
      </c>
      <c r="I19" s="87">
        <f t="shared" si="4"/>
        <v>838.7490724195834</v>
      </c>
      <c r="J19" s="57">
        <f t="shared" si="5"/>
        <v>878.9898426427094</v>
      </c>
      <c r="K19" s="87">
        <f t="shared" si="5"/>
        <v>871.6845366903136</v>
      </c>
      <c r="L19" s="57">
        <f t="shared" si="5"/>
        <v>550.4603787400748</v>
      </c>
      <c r="M19" s="87">
        <f t="shared" si="2"/>
        <v>447.76825684229334</v>
      </c>
      <c r="N19" s="57">
        <f t="shared" si="2"/>
        <v>558.9536289478481</v>
      </c>
      <c r="O19" s="87">
        <f t="shared" si="2"/>
        <v>476.8766558340543</v>
      </c>
      <c r="P19" s="103">
        <f t="shared" si="6"/>
        <v>0</v>
      </c>
      <c r="Q19" s="87">
        <f t="shared" si="2"/>
        <v>516.4824313960703</v>
      </c>
      <c r="R19" s="57">
        <f t="shared" si="2"/>
        <v>1019.8904406218514</v>
      </c>
      <c r="S19" s="87">
        <f t="shared" si="2"/>
        <v>1070.3560362395485</v>
      </c>
      <c r="T19" s="57">
        <f t="shared" si="2"/>
        <v>649.6311121246266</v>
      </c>
      <c r="U19" s="87">
        <f t="shared" si="2"/>
        <v>839.8885441132161</v>
      </c>
      <c r="V19" s="57">
        <f t="shared" si="2"/>
        <v>606.4128047422711</v>
      </c>
      <c r="W19" s="87">
        <f t="shared" si="2"/>
        <v>610.6771486939995</v>
      </c>
      <c r="X19" s="103">
        <f t="shared" si="2"/>
        <v>0</v>
      </c>
      <c r="Y19" s="87">
        <f t="shared" si="2"/>
        <v>844.0704486730797</v>
      </c>
    </row>
    <row r="20" spans="1:25" ht="15">
      <c r="A20">
        <f t="shared" si="0"/>
        <v>0.7000000000000001</v>
      </c>
      <c r="B20" s="48">
        <v>0.007</v>
      </c>
      <c r="C20">
        <v>2.45726</v>
      </c>
      <c r="E20" s="87">
        <f t="shared" si="3"/>
        <v>568.3461792714925</v>
      </c>
      <c r="F20" s="57">
        <f t="shared" si="4"/>
        <v>1110.8277470989792</v>
      </c>
      <c r="G20" s="87">
        <f t="shared" si="4"/>
        <v>754.4568906834611</v>
      </c>
      <c r="H20" s="57">
        <f t="shared" si="4"/>
        <v>588.7954087049617</v>
      </c>
      <c r="I20" s="87">
        <f t="shared" si="4"/>
        <v>833.225431725617</v>
      </c>
      <c r="J20" s="57">
        <f t="shared" si="5"/>
        <v>872.7123426117126</v>
      </c>
      <c r="K20" s="87">
        <f t="shared" si="5"/>
        <v>863.1941612585301</v>
      </c>
      <c r="L20" s="57">
        <f t="shared" si="5"/>
        <v>544.4828114273886</v>
      </c>
      <c r="M20" s="87">
        <f t="shared" si="2"/>
        <v>442.78262994204374</v>
      </c>
      <c r="N20" s="57">
        <f t="shared" si="2"/>
        <v>553.8882098934464</v>
      </c>
      <c r="O20" s="87">
        <f t="shared" si="2"/>
        <v>472.12504842478523</v>
      </c>
      <c r="P20" s="103">
        <f t="shared" si="6"/>
        <v>0</v>
      </c>
      <c r="Q20" s="87">
        <f t="shared" si="2"/>
        <v>511.43120714038275</v>
      </c>
      <c r="R20" s="57">
        <f t="shared" si="2"/>
        <v>1010.2683177525195</v>
      </c>
      <c r="S20" s="87">
        <f t="shared" si="2"/>
        <v>1061.9578230990649</v>
      </c>
      <c r="T20" s="57">
        <f t="shared" si="2"/>
        <v>643.8931417883841</v>
      </c>
      <c r="U20" s="87">
        <f t="shared" si="2"/>
        <v>831.6907435326455</v>
      </c>
      <c r="V20" s="57">
        <f t="shared" si="2"/>
        <v>600.7548299056482</v>
      </c>
      <c r="W20" s="87">
        <f t="shared" si="2"/>
        <v>604.9135036046048</v>
      </c>
      <c r="X20" s="103">
        <f t="shared" si="2"/>
        <v>0</v>
      </c>
      <c r="Y20" s="87">
        <f t="shared" si="2"/>
        <v>838.4029076252057</v>
      </c>
    </row>
    <row r="21" spans="1:25" ht="15">
      <c r="A21">
        <f t="shared" si="0"/>
        <v>0.8</v>
      </c>
      <c r="B21" s="48">
        <v>0.008</v>
      </c>
      <c r="C21">
        <v>2.40892</v>
      </c>
      <c r="E21" s="87">
        <f t="shared" si="3"/>
        <v>563.6500250418433</v>
      </c>
      <c r="F21" s="57">
        <f t="shared" si="4"/>
        <v>1102.9761430923086</v>
      </c>
      <c r="G21" s="87">
        <f t="shared" si="4"/>
        <v>749.26471519399</v>
      </c>
      <c r="H21" s="57">
        <f t="shared" si="4"/>
        <v>583.1588434166185</v>
      </c>
      <c r="I21" s="87">
        <f t="shared" si="4"/>
        <v>828.3600383009388</v>
      </c>
      <c r="J21" s="57">
        <f aca="true" t="shared" si="7" ref="J21:Y36">J$3*$C21+J$2</f>
        <v>867.1829265858673</v>
      </c>
      <c r="K21" s="87">
        <f t="shared" si="7"/>
        <v>855.715576193435</v>
      </c>
      <c r="L21" s="57">
        <f t="shared" si="7"/>
        <v>539.217585408889</v>
      </c>
      <c r="M21" s="87">
        <f t="shared" si="7"/>
        <v>438.3911356935366</v>
      </c>
      <c r="N21" s="57">
        <f t="shared" si="7"/>
        <v>549.4264322496822</v>
      </c>
      <c r="O21" s="87">
        <f t="shared" si="7"/>
        <v>467.939685776023</v>
      </c>
      <c r="P21" s="103">
        <f t="shared" si="6"/>
        <v>0</v>
      </c>
      <c r="Q21" s="87">
        <f t="shared" si="7"/>
        <v>506.9819327139991</v>
      </c>
      <c r="R21" s="57">
        <f t="shared" si="7"/>
        <v>1001.7928545691466</v>
      </c>
      <c r="S21" s="87">
        <f t="shared" si="7"/>
        <v>1054.5604174283108</v>
      </c>
      <c r="T21" s="57">
        <f t="shared" si="7"/>
        <v>638.8389601911911</v>
      </c>
      <c r="U21" s="87">
        <f t="shared" si="7"/>
        <v>824.4698674381707</v>
      </c>
      <c r="V21" s="57">
        <f t="shared" si="7"/>
        <v>595.771110816684</v>
      </c>
      <c r="W21" s="87">
        <f t="shared" si="7"/>
        <v>599.8367068913878</v>
      </c>
      <c r="X21" s="103">
        <f t="shared" si="7"/>
        <v>0</v>
      </c>
      <c r="Y21" s="87">
        <f t="shared" si="7"/>
        <v>833.4107623217394</v>
      </c>
    </row>
    <row r="22" spans="1:25" ht="15">
      <c r="A22">
        <f t="shared" si="0"/>
        <v>0.8999999999999999</v>
      </c>
      <c r="B22" s="48">
        <v>0.009</v>
      </c>
      <c r="C22">
        <v>2.36562</v>
      </c>
      <c r="E22" s="87">
        <f t="shared" si="3"/>
        <v>559.4434988080037</v>
      </c>
      <c r="F22" s="57">
        <f t="shared" si="4"/>
        <v>1095.9431589489732</v>
      </c>
      <c r="G22" s="87">
        <f t="shared" si="4"/>
        <v>744.6138836115717</v>
      </c>
      <c r="H22" s="57">
        <f t="shared" si="4"/>
        <v>578.1099547739775</v>
      </c>
      <c r="I22" s="87">
        <f t="shared" si="4"/>
        <v>824.0019180012166</v>
      </c>
      <c r="J22" s="57">
        <f t="shared" si="7"/>
        <v>862.2300156649096</v>
      </c>
      <c r="K22" s="87">
        <f t="shared" si="7"/>
        <v>849.01671948432</v>
      </c>
      <c r="L22" s="57">
        <f t="shared" si="7"/>
        <v>534.5013196537994</v>
      </c>
      <c r="M22" s="87">
        <f t="shared" si="7"/>
        <v>434.4575051399504</v>
      </c>
      <c r="N22" s="57">
        <f t="shared" si="7"/>
        <v>545.4298461517304</v>
      </c>
      <c r="O22" s="87">
        <f t="shared" si="7"/>
        <v>464.1906952362753</v>
      </c>
      <c r="P22" s="103">
        <f t="shared" si="6"/>
        <v>0</v>
      </c>
      <c r="Q22" s="87">
        <f t="shared" si="7"/>
        <v>502.9965462294641</v>
      </c>
      <c r="R22" s="57">
        <f t="shared" si="7"/>
        <v>994.2010557309163</v>
      </c>
      <c r="S22" s="87">
        <f t="shared" si="7"/>
        <v>1047.934276229642</v>
      </c>
      <c r="T22" s="57">
        <f t="shared" si="7"/>
        <v>634.3117350534487</v>
      </c>
      <c r="U22" s="87">
        <f t="shared" si="7"/>
        <v>818.0018505806868</v>
      </c>
      <c r="V22" s="57">
        <f t="shared" si="7"/>
        <v>591.3070016616953</v>
      </c>
      <c r="W22" s="87">
        <f t="shared" si="7"/>
        <v>595.2892245231153</v>
      </c>
      <c r="X22" s="103">
        <f t="shared" si="7"/>
        <v>0</v>
      </c>
      <c r="Y22" s="87">
        <f t="shared" si="7"/>
        <v>828.9391054818534</v>
      </c>
    </row>
    <row r="23" spans="1:25" s="88" customFormat="1" ht="15">
      <c r="A23" s="88">
        <f t="shared" si="0"/>
        <v>1</v>
      </c>
      <c r="B23" s="89">
        <v>0.01</v>
      </c>
      <c r="C23" s="88">
        <v>2.32635</v>
      </c>
      <c r="E23" s="90">
        <f>E$3*C23+E$2</f>
        <v>555.628480673988</v>
      </c>
      <c r="F23" s="90">
        <f t="shared" si="4"/>
        <v>1089.5647458471537</v>
      </c>
      <c r="G23" s="90">
        <f t="shared" si="4"/>
        <v>740.3959123357852</v>
      </c>
      <c r="H23" s="90">
        <f t="shared" si="4"/>
        <v>573.5309742428805</v>
      </c>
      <c r="I23" s="90">
        <f t="shared" si="4"/>
        <v>820.0494149026003</v>
      </c>
      <c r="J23" s="90">
        <f t="shared" si="7"/>
        <v>857.7380800559949</v>
      </c>
      <c r="K23" s="90">
        <f t="shared" si="7"/>
        <v>842.9413360439748</v>
      </c>
      <c r="L23" s="90">
        <f t="shared" si="7"/>
        <v>530.2240042680635</v>
      </c>
      <c r="M23" s="90">
        <f t="shared" si="7"/>
        <v>430.8899838503586</v>
      </c>
      <c r="N23" s="90">
        <f t="shared" si="7"/>
        <v>541.8052286906088</v>
      </c>
      <c r="O23" s="90">
        <f t="shared" si="7"/>
        <v>460.7906292202039</v>
      </c>
      <c r="P23" s="103">
        <f t="shared" si="6"/>
        <v>0</v>
      </c>
      <c r="Q23" s="90">
        <f t="shared" si="7"/>
        <v>499.3820860158918</v>
      </c>
      <c r="R23" s="90">
        <f t="shared" si="7"/>
        <v>987.315837708346</v>
      </c>
      <c r="S23" s="90">
        <f t="shared" si="7"/>
        <v>1041.9248405513113</v>
      </c>
      <c r="T23" s="90">
        <f t="shared" si="7"/>
        <v>630.205865973561</v>
      </c>
      <c r="U23" s="90">
        <f t="shared" si="7"/>
        <v>812.1358223591307</v>
      </c>
      <c r="V23" s="90">
        <f t="shared" si="7"/>
        <v>587.258374259469</v>
      </c>
      <c r="W23" s="90">
        <f t="shared" si="7"/>
        <v>591.1649835854234</v>
      </c>
      <c r="X23" s="103">
        <f t="shared" si="7"/>
        <v>0</v>
      </c>
      <c r="Y23" s="90">
        <f t="shared" si="7"/>
        <v>824.8836328697905</v>
      </c>
    </row>
    <row r="24" spans="1:25" ht="15">
      <c r="A24">
        <f t="shared" si="0"/>
        <v>1.5</v>
      </c>
      <c r="B24" s="48">
        <v>0.015</v>
      </c>
      <c r="C24">
        <v>2.17009</v>
      </c>
      <c r="E24" s="87">
        <f aca="true" t="shared" si="8" ref="E24:E81">E$3*C24+E$2</f>
        <v>540.4480698356559</v>
      </c>
      <c r="F24" s="57">
        <f t="shared" si="4"/>
        <v>1064.184281592244</v>
      </c>
      <c r="G24" s="87">
        <f t="shared" si="4"/>
        <v>723.61210302704</v>
      </c>
      <c r="H24" s="57">
        <f t="shared" si="4"/>
        <v>555.3106661759274</v>
      </c>
      <c r="I24" s="87">
        <f t="shared" si="4"/>
        <v>804.3219350403699</v>
      </c>
      <c r="J24" s="57">
        <f t="shared" si="7"/>
        <v>839.8641340858135</v>
      </c>
      <c r="K24" s="87">
        <f t="shared" si="7"/>
        <v>818.7666628484483</v>
      </c>
      <c r="L24" s="57">
        <f t="shared" si="7"/>
        <v>513.204057688611</v>
      </c>
      <c r="M24" s="87">
        <f t="shared" si="7"/>
        <v>416.69439238838686</v>
      </c>
      <c r="N24" s="57">
        <f t="shared" si="7"/>
        <v>527.3824447722269</v>
      </c>
      <c r="O24" s="87">
        <f t="shared" si="7"/>
        <v>447.2613622054008</v>
      </c>
      <c r="P24" s="103">
        <f t="shared" si="6"/>
        <v>0</v>
      </c>
      <c r="Q24" s="87">
        <f t="shared" si="7"/>
        <v>484.9997189934111</v>
      </c>
      <c r="R24" s="57">
        <f t="shared" si="7"/>
        <v>959.918736404377</v>
      </c>
      <c r="S24" s="87">
        <f t="shared" si="7"/>
        <v>1018.012581343367</v>
      </c>
      <c r="T24" s="57">
        <f t="shared" si="7"/>
        <v>613.8681246335236</v>
      </c>
      <c r="U24" s="87">
        <f t="shared" si="7"/>
        <v>788.7941984757495</v>
      </c>
      <c r="V24" s="57">
        <f t="shared" si="7"/>
        <v>571.1484043620436</v>
      </c>
      <c r="W24" s="87">
        <f t="shared" si="7"/>
        <v>574.7541384383968</v>
      </c>
      <c r="X24" s="103">
        <f t="shared" si="7"/>
        <v>0</v>
      </c>
      <c r="Y24" s="87">
        <f t="shared" si="7"/>
        <v>808.7464250683912</v>
      </c>
    </row>
    <row r="25" spans="1:25" ht="15">
      <c r="A25">
        <f>B25*100</f>
        <v>2</v>
      </c>
      <c r="B25" s="48">
        <v>0.02</v>
      </c>
      <c r="C25">
        <v>2.05375</v>
      </c>
      <c r="D25" s="56"/>
      <c r="E25" s="87">
        <f t="shared" si="8"/>
        <v>529.1458235990532</v>
      </c>
      <c r="F25" s="57">
        <f t="shared" si="4"/>
        <v>1045.2878064135916</v>
      </c>
      <c r="G25" s="87">
        <f t="shared" si="4"/>
        <v>711.1160811725704</v>
      </c>
      <c r="H25" s="57">
        <f t="shared" si="4"/>
        <v>541.7451302709658</v>
      </c>
      <c r="I25" s="87">
        <f t="shared" si="4"/>
        <v>792.6123804059665</v>
      </c>
      <c r="J25" s="57">
        <f t="shared" si="7"/>
        <v>826.5564745813278</v>
      </c>
      <c r="K25" s="87">
        <f t="shared" si="7"/>
        <v>800.7679332979071</v>
      </c>
      <c r="L25" s="57">
        <f t="shared" si="7"/>
        <v>500.5322249415643</v>
      </c>
      <c r="M25" s="87">
        <f t="shared" si="7"/>
        <v>406.12537209729635</v>
      </c>
      <c r="N25" s="57">
        <f t="shared" si="7"/>
        <v>516.6442732563908</v>
      </c>
      <c r="O25" s="87">
        <f t="shared" si="7"/>
        <v>437.18843935564917</v>
      </c>
      <c r="P25" s="103">
        <f t="shared" si="6"/>
        <v>0</v>
      </c>
      <c r="Q25" s="87">
        <f t="shared" si="7"/>
        <v>474.2916390023999</v>
      </c>
      <c r="R25" s="57">
        <f t="shared" si="7"/>
        <v>939.5208177706656</v>
      </c>
      <c r="S25" s="87">
        <f t="shared" si="7"/>
        <v>1000.2092264460662</v>
      </c>
      <c r="T25" s="57">
        <f t="shared" si="7"/>
        <v>601.7042130278668</v>
      </c>
      <c r="U25" s="87">
        <f t="shared" si="7"/>
        <v>771.4156977552032</v>
      </c>
      <c r="V25" s="57">
        <f t="shared" si="7"/>
        <v>559.154075052774</v>
      </c>
      <c r="W25" s="87">
        <f t="shared" si="7"/>
        <v>562.5357989759298</v>
      </c>
      <c r="X25" s="103">
        <f t="shared" si="7"/>
        <v>0</v>
      </c>
      <c r="Y25" s="87">
        <f t="shared" si="7"/>
        <v>796.7318163674133</v>
      </c>
    </row>
    <row r="26" spans="1:25" ht="15">
      <c r="A26">
        <f t="shared" si="0"/>
        <v>2.5</v>
      </c>
      <c r="B26" s="48">
        <v>0.025</v>
      </c>
      <c r="C26">
        <v>1.95996</v>
      </c>
      <c r="E26" s="87">
        <f t="shared" si="8"/>
        <v>520.0342740500505</v>
      </c>
      <c r="F26" s="57">
        <f t="shared" si="4"/>
        <v>1030.0540054250596</v>
      </c>
      <c r="G26" s="87">
        <f t="shared" si="4"/>
        <v>701.0421436641409</v>
      </c>
      <c r="H26" s="57">
        <f t="shared" si="4"/>
        <v>530.8089809454856</v>
      </c>
      <c r="I26" s="87">
        <f t="shared" si="4"/>
        <v>783.1724704080234</v>
      </c>
      <c r="J26" s="57">
        <f t="shared" si="7"/>
        <v>815.8282178774797</v>
      </c>
      <c r="K26" s="87">
        <f t="shared" si="7"/>
        <v>786.2578693083484</v>
      </c>
      <c r="L26" s="57">
        <f t="shared" si="7"/>
        <v>490.3165536905285</v>
      </c>
      <c r="M26" s="87">
        <f t="shared" si="7"/>
        <v>397.604928457092</v>
      </c>
      <c r="N26" s="57">
        <f t="shared" si="7"/>
        <v>507.98746470842553</v>
      </c>
      <c r="O26" s="87">
        <f t="shared" si="7"/>
        <v>429.0679353666668</v>
      </c>
      <c r="P26" s="103">
        <f t="shared" si="6"/>
        <v>0</v>
      </c>
      <c r="Q26" s="87">
        <f t="shared" si="7"/>
        <v>465.65908938612915</v>
      </c>
      <c r="R26" s="57">
        <f t="shared" si="7"/>
        <v>923.0765957605591</v>
      </c>
      <c r="S26" s="87">
        <f t="shared" si="7"/>
        <v>985.8566679466862</v>
      </c>
      <c r="T26" s="57">
        <f t="shared" si="7"/>
        <v>591.8980133588402</v>
      </c>
      <c r="U26" s="87">
        <f t="shared" si="7"/>
        <v>757.4056446128614</v>
      </c>
      <c r="V26" s="57">
        <f t="shared" si="7"/>
        <v>549.4845878092086</v>
      </c>
      <c r="W26" s="87">
        <f t="shared" si="7"/>
        <v>552.6857211163392</v>
      </c>
      <c r="X26" s="103">
        <f t="shared" si="7"/>
        <v>0</v>
      </c>
      <c r="Y26" s="87">
        <f t="shared" si="7"/>
        <v>787.0459804548751</v>
      </c>
    </row>
    <row r="27" spans="1:25" ht="15">
      <c r="A27">
        <f t="shared" si="0"/>
        <v>3</v>
      </c>
      <c r="B27" s="48">
        <v>0.03</v>
      </c>
      <c r="C27">
        <v>1.88079</v>
      </c>
      <c r="E27" s="87">
        <f t="shared" si="8"/>
        <v>512.3430342825428</v>
      </c>
      <c r="F27" s="57">
        <f t="shared" si="4"/>
        <v>1017.1948517385038</v>
      </c>
      <c r="G27" s="87">
        <f t="shared" si="4"/>
        <v>692.538533124186</v>
      </c>
      <c r="H27" s="57">
        <f t="shared" si="4"/>
        <v>521.5775603025785</v>
      </c>
      <c r="I27" s="87">
        <f t="shared" si="4"/>
        <v>775.2040550701713</v>
      </c>
      <c r="J27" s="57">
        <f t="shared" si="7"/>
        <v>806.7722835215392</v>
      </c>
      <c r="K27" s="87">
        <f t="shared" si="7"/>
        <v>774.0096363831606</v>
      </c>
      <c r="L27" s="57">
        <f t="shared" si="7"/>
        <v>481.69330288613037</v>
      </c>
      <c r="M27" s="87">
        <f t="shared" si="7"/>
        <v>390.41265291604316</v>
      </c>
      <c r="N27" s="57">
        <f t="shared" si="7"/>
        <v>500.6800808429558</v>
      </c>
      <c r="O27" s="87">
        <f t="shared" si="7"/>
        <v>422.2132568208972</v>
      </c>
      <c r="P27" s="103">
        <f t="shared" si="6"/>
        <v>0</v>
      </c>
      <c r="Q27" s="87">
        <f t="shared" si="7"/>
        <v>458.3721829662533</v>
      </c>
      <c r="R27" s="57">
        <f t="shared" si="7"/>
        <v>909.1957016722754</v>
      </c>
      <c r="S27" s="87">
        <f t="shared" si="7"/>
        <v>973.7413885310141</v>
      </c>
      <c r="T27" s="57">
        <f t="shared" si="7"/>
        <v>583.6204056416333</v>
      </c>
      <c r="U27" s="87">
        <f t="shared" si="7"/>
        <v>745.579480765125</v>
      </c>
      <c r="V27" s="57">
        <f t="shared" si="7"/>
        <v>541.3223817630089</v>
      </c>
      <c r="W27" s="87">
        <f t="shared" si="7"/>
        <v>544.3710749478373</v>
      </c>
      <c r="X27" s="103">
        <f t="shared" si="7"/>
        <v>0</v>
      </c>
      <c r="Y27" s="87">
        <f t="shared" si="7"/>
        <v>778.8699741728017</v>
      </c>
    </row>
    <row r="28" spans="1:25" ht="15">
      <c r="A28">
        <f t="shared" si="0"/>
        <v>3.5000000000000004</v>
      </c>
      <c r="B28" s="48">
        <v>0.035</v>
      </c>
      <c r="C28">
        <v>1.81191</v>
      </c>
      <c r="E28" s="87">
        <f t="shared" si="8"/>
        <v>505.6514516731462</v>
      </c>
      <c r="F28" s="57">
        <f t="shared" si="4"/>
        <v>1006.0070469395905</v>
      </c>
      <c r="G28" s="87">
        <f t="shared" si="4"/>
        <v>685.1401663944639</v>
      </c>
      <c r="H28" s="57">
        <f t="shared" si="4"/>
        <v>513.5459794779802</v>
      </c>
      <c r="I28" s="87">
        <f t="shared" si="4"/>
        <v>768.2713223624378</v>
      </c>
      <c r="J28" s="57">
        <f t="shared" si="7"/>
        <v>798.8933804214106</v>
      </c>
      <c r="K28" s="87">
        <f t="shared" si="7"/>
        <v>763.3533488514322</v>
      </c>
      <c r="L28" s="57">
        <f t="shared" si="7"/>
        <v>474.19084595286085</v>
      </c>
      <c r="M28" s="87">
        <f t="shared" si="7"/>
        <v>384.155182418791</v>
      </c>
      <c r="N28" s="57">
        <f t="shared" si="7"/>
        <v>494.3224630501864</v>
      </c>
      <c r="O28" s="87">
        <f t="shared" si="7"/>
        <v>416.24950466436553</v>
      </c>
      <c r="P28" s="103">
        <f t="shared" si="6"/>
        <v>0</v>
      </c>
      <c r="Q28" s="87">
        <f t="shared" si="7"/>
        <v>452.0323810943189</v>
      </c>
      <c r="R28" s="57">
        <f t="shared" si="7"/>
        <v>897.1189556219915</v>
      </c>
      <c r="S28" s="87">
        <f t="shared" si="7"/>
        <v>963.2007740791826</v>
      </c>
      <c r="T28" s="57">
        <f t="shared" si="7"/>
        <v>576.4186673624719</v>
      </c>
      <c r="U28" s="87">
        <f t="shared" si="7"/>
        <v>735.2904045262455</v>
      </c>
      <c r="V28" s="57">
        <f t="shared" si="7"/>
        <v>534.221045998676</v>
      </c>
      <c r="W28" s="87">
        <f t="shared" si="7"/>
        <v>537.137112233597</v>
      </c>
      <c r="X28" s="103">
        <f t="shared" si="7"/>
        <v>0</v>
      </c>
      <c r="Y28" s="87">
        <f t="shared" si="7"/>
        <v>771.7566318372047</v>
      </c>
    </row>
    <row r="29" spans="1:25" ht="15">
      <c r="A29">
        <f t="shared" si="0"/>
        <v>4</v>
      </c>
      <c r="B29" s="48">
        <v>0.04</v>
      </c>
      <c r="C29">
        <v>1.75069</v>
      </c>
      <c r="E29" s="87">
        <f t="shared" si="8"/>
        <v>499.70402589865057</v>
      </c>
      <c r="F29" s="57">
        <f t="shared" si="4"/>
        <v>996.0634143932857</v>
      </c>
      <c r="G29" s="87">
        <f t="shared" si="4"/>
        <v>678.5645564758579</v>
      </c>
      <c r="H29" s="57">
        <f t="shared" si="4"/>
        <v>506.40757387284225</v>
      </c>
      <c r="I29" s="87">
        <f t="shared" si="4"/>
        <v>762.109564285094</v>
      </c>
      <c r="J29" s="57">
        <f t="shared" si="7"/>
        <v>791.8906735719642</v>
      </c>
      <c r="K29" s="87">
        <f t="shared" si="7"/>
        <v>753.882124654388</v>
      </c>
      <c r="L29" s="57">
        <f t="shared" si="7"/>
        <v>467.5227214834248</v>
      </c>
      <c r="M29" s="87">
        <f t="shared" si="7"/>
        <v>378.5935920610417</v>
      </c>
      <c r="N29" s="57">
        <f t="shared" si="7"/>
        <v>488.6718625671239</v>
      </c>
      <c r="O29" s="87">
        <f t="shared" si="7"/>
        <v>410.9489688481218</v>
      </c>
      <c r="P29" s="103">
        <f t="shared" si="6"/>
        <v>0</v>
      </c>
      <c r="Q29" s="87">
        <f t="shared" si="7"/>
        <v>446.3976152609881</v>
      </c>
      <c r="R29" s="57">
        <f t="shared" si="7"/>
        <v>886.3852391121427</v>
      </c>
      <c r="S29" s="87">
        <f t="shared" si="7"/>
        <v>953.8323592019884</v>
      </c>
      <c r="T29" s="57">
        <f t="shared" si="7"/>
        <v>570.0178192577932</v>
      </c>
      <c r="U29" s="87">
        <f t="shared" si="7"/>
        <v>726.1455548261266</v>
      </c>
      <c r="V29" s="57">
        <f t="shared" si="7"/>
        <v>527.9094348562187</v>
      </c>
      <c r="W29" s="87">
        <f t="shared" si="7"/>
        <v>530.7076233055221</v>
      </c>
      <c r="X29" s="103">
        <f t="shared" si="7"/>
        <v>0</v>
      </c>
      <c r="Y29" s="87">
        <f t="shared" si="7"/>
        <v>765.4343493490334</v>
      </c>
    </row>
    <row r="30" spans="1:25" ht="15">
      <c r="A30">
        <f t="shared" si="0"/>
        <v>4.5</v>
      </c>
      <c r="B30" s="48">
        <v>0.045</v>
      </c>
      <c r="C30">
        <v>1.6954</v>
      </c>
      <c r="E30" s="87">
        <f t="shared" si="8"/>
        <v>494.3326902065261</v>
      </c>
      <c r="F30" s="57">
        <f t="shared" si="4"/>
        <v>987.0829595830082</v>
      </c>
      <c r="G30" s="87">
        <f t="shared" si="4"/>
        <v>672.6258849240819</v>
      </c>
      <c r="H30" s="57">
        <f t="shared" si="4"/>
        <v>499.960621146477</v>
      </c>
      <c r="I30" s="87">
        <f t="shared" si="4"/>
        <v>756.5446573250101</v>
      </c>
      <c r="J30" s="57">
        <f t="shared" si="7"/>
        <v>785.5662753082285</v>
      </c>
      <c r="K30" s="87">
        <f t="shared" si="7"/>
        <v>745.3283189396775</v>
      </c>
      <c r="L30" s="57">
        <f t="shared" si="7"/>
        <v>461.5004966889928</v>
      </c>
      <c r="M30" s="87">
        <f t="shared" si="7"/>
        <v>373.5707183125942</v>
      </c>
      <c r="N30" s="57">
        <f t="shared" si="7"/>
        <v>483.56860054967007</v>
      </c>
      <c r="O30" s="87">
        <f t="shared" si="7"/>
        <v>406.16186291411134</v>
      </c>
      <c r="P30" s="103">
        <f t="shared" si="6"/>
        <v>0</v>
      </c>
      <c r="Q30" s="87">
        <f t="shared" si="7"/>
        <v>441.30865408939616</v>
      </c>
      <c r="R30" s="57">
        <f t="shared" si="7"/>
        <v>876.6912308496542</v>
      </c>
      <c r="S30" s="87">
        <f t="shared" si="7"/>
        <v>945.3714043088153</v>
      </c>
      <c r="T30" s="57">
        <f t="shared" si="7"/>
        <v>564.2369814317939</v>
      </c>
      <c r="U30" s="87">
        <f t="shared" si="7"/>
        <v>717.8865097441342</v>
      </c>
      <c r="V30" s="57">
        <f t="shared" si="7"/>
        <v>522.2091901638556</v>
      </c>
      <c r="W30" s="87">
        <f t="shared" si="7"/>
        <v>524.9009189142569</v>
      </c>
      <c r="X30" s="103">
        <f t="shared" si="7"/>
        <v>0</v>
      </c>
      <c r="Y30" s="87">
        <f t="shared" si="7"/>
        <v>759.7244669777332</v>
      </c>
    </row>
    <row r="31" spans="1:25" ht="15">
      <c r="A31">
        <f>B31*100</f>
        <v>5</v>
      </c>
      <c r="B31" s="48">
        <v>0.05</v>
      </c>
      <c r="C31">
        <v>1.64485</v>
      </c>
      <c r="D31" s="56"/>
      <c r="E31" s="87">
        <f t="shared" si="8"/>
        <v>489.421837986651</v>
      </c>
      <c r="F31" s="57">
        <f t="shared" si="4"/>
        <v>978.8723972632482</v>
      </c>
      <c r="G31" s="87">
        <f t="shared" si="4"/>
        <v>667.1963344277483</v>
      </c>
      <c r="H31" s="57">
        <f t="shared" si="4"/>
        <v>494.0663643130937</v>
      </c>
      <c r="I31" s="87">
        <f t="shared" si="4"/>
        <v>751.4568286610158</v>
      </c>
      <c r="J31" s="57">
        <f t="shared" si="7"/>
        <v>779.7840663693274</v>
      </c>
      <c r="K31" s="87">
        <f t="shared" si="7"/>
        <v>737.5078291788054</v>
      </c>
      <c r="L31" s="57">
        <f t="shared" si="7"/>
        <v>455.9945559518155</v>
      </c>
      <c r="M31" s="87">
        <f t="shared" si="7"/>
        <v>368.9784544677031</v>
      </c>
      <c r="N31" s="57">
        <f t="shared" si="7"/>
        <v>478.90284010506355</v>
      </c>
      <c r="O31" s="87">
        <f t="shared" si="7"/>
        <v>401.785154558817</v>
      </c>
      <c r="P31" s="103">
        <f t="shared" si="6"/>
        <v>0</v>
      </c>
      <c r="Q31" s="87">
        <f t="shared" si="7"/>
        <v>436.65596848216205</v>
      </c>
      <c r="R31" s="57">
        <f t="shared" si="7"/>
        <v>867.8282878641453</v>
      </c>
      <c r="S31" s="87">
        <f t="shared" si="7"/>
        <v>937.6358052881984</v>
      </c>
      <c r="T31" s="57">
        <f t="shared" si="7"/>
        <v>558.9517336093256</v>
      </c>
      <c r="U31" s="87">
        <f t="shared" si="7"/>
        <v>710.335510849312</v>
      </c>
      <c r="V31" s="57">
        <f t="shared" si="7"/>
        <v>516.9976262427315</v>
      </c>
      <c r="W31" s="87">
        <f t="shared" si="7"/>
        <v>519.5920220616894</v>
      </c>
      <c r="X31" s="103">
        <f t="shared" si="7"/>
        <v>0</v>
      </c>
      <c r="Y31" s="87">
        <f t="shared" si="7"/>
        <v>754.5040916138478</v>
      </c>
    </row>
    <row r="32" spans="1:25" ht="15">
      <c r="A32">
        <f t="shared" si="0"/>
        <v>5.5</v>
      </c>
      <c r="B32" s="48">
        <v>0.055</v>
      </c>
      <c r="C32">
        <v>1.59819</v>
      </c>
      <c r="E32" s="87">
        <f t="shared" si="8"/>
        <v>484.88889308893835</v>
      </c>
      <c r="F32" s="57">
        <f t="shared" si="4"/>
        <v>971.293666544356</v>
      </c>
      <c r="G32" s="87">
        <f t="shared" si="4"/>
        <v>662.1846069072949</v>
      </c>
      <c r="H32" s="57">
        <f t="shared" si="4"/>
        <v>488.6256912399846</v>
      </c>
      <c r="I32" s="87">
        <f t="shared" si="4"/>
        <v>746.7605262779896</v>
      </c>
      <c r="J32" s="57">
        <f t="shared" si="7"/>
        <v>774.4468187117781</v>
      </c>
      <c r="K32" s="87">
        <f t="shared" si="7"/>
        <v>730.2891535657037</v>
      </c>
      <c r="L32" s="57">
        <f t="shared" si="7"/>
        <v>450.91231668778596</v>
      </c>
      <c r="M32" s="87">
        <f t="shared" si="7"/>
        <v>364.73958145083634</v>
      </c>
      <c r="N32" s="57">
        <f t="shared" si="7"/>
        <v>474.5961263099036</v>
      </c>
      <c r="O32" s="87">
        <f t="shared" si="7"/>
        <v>397.7452492797263</v>
      </c>
      <c r="P32" s="103">
        <f t="shared" si="6"/>
        <v>0</v>
      </c>
      <c r="Q32" s="87">
        <f t="shared" si="7"/>
        <v>432.361323369728</v>
      </c>
      <c r="R32" s="57">
        <f t="shared" si="7"/>
        <v>859.6473794624867</v>
      </c>
      <c r="S32" s="87">
        <f t="shared" si="7"/>
        <v>930.4954877748062</v>
      </c>
      <c r="T32" s="57">
        <f t="shared" si="7"/>
        <v>554.0732041652827</v>
      </c>
      <c r="U32" s="87">
        <f t="shared" si="7"/>
        <v>703.3655878338341</v>
      </c>
      <c r="V32" s="57">
        <f t="shared" si="7"/>
        <v>512.1871104650925</v>
      </c>
      <c r="W32" s="87">
        <f t="shared" si="7"/>
        <v>514.691663463454</v>
      </c>
      <c r="X32" s="103">
        <f t="shared" si="7"/>
        <v>0</v>
      </c>
      <c r="Y32" s="87">
        <f t="shared" si="7"/>
        <v>749.6854424649083</v>
      </c>
    </row>
    <row r="33" spans="1:25" ht="15">
      <c r="A33">
        <f t="shared" si="0"/>
        <v>6</v>
      </c>
      <c r="B33" s="48">
        <v>0.06</v>
      </c>
      <c r="C33">
        <v>1.55477</v>
      </c>
      <c r="E33" s="87">
        <f t="shared" si="8"/>
        <v>480.6707090456747</v>
      </c>
      <c r="F33" s="57">
        <f t="shared" si="4"/>
        <v>964.2411914518935</v>
      </c>
      <c r="G33" s="87">
        <f t="shared" si="4"/>
        <v>657.5208861842327</v>
      </c>
      <c r="H33" s="57">
        <f t="shared" si="4"/>
        <v>483.5628102962555</v>
      </c>
      <c r="I33" s="87">
        <f t="shared" si="4"/>
        <v>742.3903280467209</v>
      </c>
      <c r="J33" s="57">
        <f t="shared" si="7"/>
        <v>769.4801814787993</v>
      </c>
      <c r="K33" s="87">
        <f t="shared" si="7"/>
        <v>723.571731895732</v>
      </c>
      <c r="L33" s="57">
        <f t="shared" si="7"/>
        <v>446.18298045023425</v>
      </c>
      <c r="M33" s="87">
        <f t="shared" si="7"/>
        <v>360.7950493807044</v>
      </c>
      <c r="N33" s="57">
        <f t="shared" si="7"/>
        <v>470.5884642227658</v>
      </c>
      <c r="O33" s="87">
        <f t="shared" si="7"/>
        <v>393.9858689278592</v>
      </c>
      <c r="P33" s="103">
        <f t="shared" si="6"/>
        <v>0</v>
      </c>
      <c r="Q33" s="87">
        <f t="shared" si="7"/>
        <v>428.36489193419675</v>
      </c>
      <c r="R33" s="57">
        <f t="shared" si="7"/>
        <v>852.0345409969912</v>
      </c>
      <c r="S33" s="87">
        <f t="shared" si="7"/>
        <v>923.8509831363258</v>
      </c>
      <c r="T33" s="57">
        <f t="shared" si="7"/>
        <v>549.5334324451726</v>
      </c>
      <c r="U33" s="87">
        <f t="shared" si="7"/>
        <v>696.879645756422</v>
      </c>
      <c r="V33" s="57">
        <f t="shared" si="7"/>
        <v>507.71062964500925</v>
      </c>
      <c r="W33" s="87">
        <f t="shared" si="7"/>
        <v>510.13157837268284</v>
      </c>
      <c r="X33" s="103">
        <f t="shared" si="7"/>
        <v>0</v>
      </c>
      <c r="Y33" s="87">
        <f t="shared" si="7"/>
        <v>745.2013930425561</v>
      </c>
    </row>
    <row r="34" spans="1:25" ht="15">
      <c r="A34">
        <f t="shared" si="0"/>
        <v>6.5</v>
      </c>
      <c r="B34" s="48">
        <v>0.065</v>
      </c>
      <c r="C34">
        <v>1.5141</v>
      </c>
      <c r="E34" s="87">
        <f t="shared" si="8"/>
        <v>476.7196831350452</v>
      </c>
      <c r="F34" s="57">
        <f t="shared" si="4"/>
        <v>957.6353839435922</v>
      </c>
      <c r="G34" s="87">
        <f t="shared" si="4"/>
        <v>653.1525416009313</v>
      </c>
      <c r="H34" s="57">
        <f t="shared" si="4"/>
        <v>478.8205862524633</v>
      </c>
      <c r="I34" s="87">
        <f t="shared" si="4"/>
        <v>738.296915746728</v>
      </c>
      <c r="J34" s="57">
        <f t="shared" si="7"/>
        <v>764.8281055629712</v>
      </c>
      <c r="K34" s="87">
        <f t="shared" si="7"/>
        <v>717.2797572453925</v>
      </c>
      <c r="L34" s="57">
        <f t="shared" si="7"/>
        <v>441.75317610243997</v>
      </c>
      <c r="M34" s="87">
        <f t="shared" si="7"/>
        <v>357.1003437314123</v>
      </c>
      <c r="N34" s="57">
        <f t="shared" si="7"/>
        <v>466.8346268878075</v>
      </c>
      <c r="O34" s="87">
        <f t="shared" si="7"/>
        <v>390.4645884370616</v>
      </c>
      <c r="P34" s="103">
        <f t="shared" si="6"/>
        <v>0</v>
      </c>
      <c r="Q34" s="87">
        <f t="shared" si="7"/>
        <v>424.62157395899965</v>
      </c>
      <c r="R34" s="57">
        <f t="shared" si="7"/>
        <v>844.9038606563255</v>
      </c>
      <c r="S34" s="87">
        <f t="shared" si="7"/>
        <v>917.6273073268602</v>
      </c>
      <c r="T34" s="57">
        <f t="shared" si="7"/>
        <v>545.2811865709929</v>
      </c>
      <c r="U34" s="87">
        <f t="shared" si="7"/>
        <v>690.8044899690349</v>
      </c>
      <c r="V34" s="57">
        <f t="shared" si="7"/>
        <v>503.5176661500119</v>
      </c>
      <c r="W34" s="87">
        <f t="shared" si="7"/>
        <v>505.86030567250634</v>
      </c>
      <c r="X34" s="103">
        <f t="shared" si="7"/>
        <v>0</v>
      </c>
      <c r="Y34" s="87">
        <f t="shared" si="7"/>
        <v>741.0013403017209</v>
      </c>
    </row>
    <row r="35" spans="1:25" ht="15">
      <c r="A35">
        <f t="shared" si="0"/>
        <v>7.000000000000001</v>
      </c>
      <c r="B35" s="48">
        <v>0.07</v>
      </c>
      <c r="C35">
        <v>1.47579</v>
      </c>
      <c r="E35" s="87">
        <f t="shared" si="8"/>
        <v>472.99792747642175</v>
      </c>
      <c r="F35" s="57">
        <f t="shared" si="4"/>
        <v>951.4128984347889</v>
      </c>
      <c r="G35" s="87">
        <f t="shared" si="4"/>
        <v>649.0376834502975</v>
      </c>
      <c r="H35" s="57">
        <f t="shared" si="4"/>
        <v>474.3535441300713</v>
      </c>
      <c r="I35" s="87">
        <f t="shared" si="4"/>
        <v>734.4410361004842</v>
      </c>
      <c r="J35" s="57">
        <f t="shared" si="7"/>
        <v>760.4459804502255</v>
      </c>
      <c r="K35" s="87">
        <f t="shared" si="7"/>
        <v>711.3528934919007</v>
      </c>
      <c r="L35" s="57">
        <f t="shared" si="7"/>
        <v>437.58042457640113</v>
      </c>
      <c r="M35" s="87">
        <f t="shared" si="7"/>
        <v>353.62003457418626</v>
      </c>
      <c r="N35" s="57">
        <f t="shared" si="7"/>
        <v>463.2986173401739</v>
      </c>
      <c r="O35" s="87">
        <f t="shared" si="7"/>
        <v>387.1476409179453</v>
      </c>
      <c r="P35" s="103">
        <f t="shared" si="6"/>
        <v>0</v>
      </c>
      <c r="Q35" s="87">
        <f t="shared" si="7"/>
        <v>421.0954733533985</v>
      </c>
      <c r="R35" s="57">
        <f t="shared" si="7"/>
        <v>838.1869596518775</v>
      </c>
      <c r="S35" s="87">
        <f t="shared" si="7"/>
        <v>911.7647791670219</v>
      </c>
      <c r="T35" s="57">
        <f t="shared" si="7"/>
        <v>541.2756901500481</v>
      </c>
      <c r="U35" s="87">
        <f t="shared" si="7"/>
        <v>685.0818635069055</v>
      </c>
      <c r="V35" s="57">
        <f t="shared" si="7"/>
        <v>499.56801206854277</v>
      </c>
      <c r="W35" s="87">
        <f t="shared" si="7"/>
        <v>501.83688651480384</v>
      </c>
      <c r="X35" s="103">
        <f t="shared" si="7"/>
        <v>0</v>
      </c>
      <c r="Y35" s="87">
        <f t="shared" si="7"/>
        <v>737.0450083493876</v>
      </c>
    </row>
    <row r="36" spans="1:25" ht="15">
      <c r="A36">
        <f t="shared" si="0"/>
        <v>7.5</v>
      </c>
      <c r="B36" s="48">
        <v>0.075</v>
      </c>
      <c r="C36">
        <v>1.43953</v>
      </c>
      <c r="E36" s="87">
        <f t="shared" si="8"/>
        <v>469.4753260621256</v>
      </c>
      <c r="F36" s="57">
        <f t="shared" si="4"/>
        <v>945.5233833069057</v>
      </c>
      <c r="G36" s="87">
        <f t="shared" si="4"/>
        <v>645.1430147856674</v>
      </c>
      <c r="H36" s="57">
        <f t="shared" si="4"/>
        <v>470.12553715126853</v>
      </c>
      <c r="I36" s="87">
        <f t="shared" si="4"/>
        <v>730.7914877848278</v>
      </c>
      <c r="J36" s="57">
        <f t="shared" si="7"/>
        <v>756.298346501174</v>
      </c>
      <c r="K36" s="87">
        <f t="shared" si="7"/>
        <v>705.7431811530437</v>
      </c>
      <c r="L36" s="57">
        <f t="shared" si="7"/>
        <v>433.6309604590906</v>
      </c>
      <c r="M36" s="87">
        <f t="shared" si="7"/>
        <v>350.3259596579499</v>
      </c>
      <c r="N36" s="57">
        <f t="shared" si="7"/>
        <v>459.95182260780143</v>
      </c>
      <c r="O36" s="87">
        <f t="shared" si="7"/>
        <v>384.00818602253537</v>
      </c>
      <c r="P36" s="103">
        <f t="shared" si="6"/>
        <v>0</v>
      </c>
      <c r="Q36" s="87">
        <f t="shared" si="7"/>
        <v>417.7580573273192</v>
      </c>
      <c r="R36" s="57">
        <f t="shared" si="7"/>
        <v>831.8294856132118</v>
      </c>
      <c r="S36" s="87">
        <f t="shared" si="7"/>
        <v>906.2159597706309</v>
      </c>
      <c r="T36" s="57">
        <f t="shared" si="7"/>
        <v>537.4845311778879</v>
      </c>
      <c r="U36" s="87">
        <f t="shared" si="7"/>
        <v>679.6654595518856</v>
      </c>
      <c r="V36" s="57">
        <f t="shared" si="7"/>
        <v>495.829707265774</v>
      </c>
      <c r="W36" s="87">
        <f t="shared" si="7"/>
        <v>498.02876386645374</v>
      </c>
      <c r="X36" s="103">
        <f t="shared" si="7"/>
        <v>0</v>
      </c>
      <c r="Y36" s="87">
        <f>Y$3*$C36+Y$2</f>
        <v>733.3003830141851</v>
      </c>
    </row>
    <row r="37" spans="1:25" ht="15">
      <c r="A37">
        <f t="shared" si="0"/>
        <v>8</v>
      </c>
      <c r="B37" s="48">
        <v>0.08</v>
      </c>
      <c r="C37">
        <v>1.40507</v>
      </c>
      <c r="E37" s="87">
        <f t="shared" si="8"/>
        <v>466.12759178919</v>
      </c>
      <c r="F37" s="57">
        <f t="shared" si="4"/>
        <v>939.9262324159279</v>
      </c>
      <c r="G37" s="87">
        <f t="shared" si="4"/>
        <v>641.4416832306991</v>
      </c>
      <c r="H37" s="57">
        <f t="shared" si="4"/>
        <v>466.1074146887881</v>
      </c>
      <c r="I37" s="87">
        <f t="shared" si="4"/>
        <v>727.32310844237</v>
      </c>
      <c r="J37" s="57">
        <f aca="true" t="shared" si="9" ref="J37:Y52">J$3*$C37+J$2</f>
        <v>752.3566072324396</v>
      </c>
      <c r="K37" s="87">
        <f t="shared" si="9"/>
        <v>700.4119432270368</v>
      </c>
      <c r="L37" s="57">
        <f t="shared" si="9"/>
        <v>429.8775535787122</v>
      </c>
      <c r="M37" s="87">
        <f t="shared" si="9"/>
        <v>347.1954074898996</v>
      </c>
      <c r="N37" s="57">
        <f t="shared" si="9"/>
        <v>456.77116771321903</v>
      </c>
      <c r="O37" s="87">
        <f t="shared" si="9"/>
        <v>381.02457830891626</v>
      </c>
      <c r="P37" s="103">
        <f t="shared" si="6"/>
        <v>0</v>
      </c>
      <c r="Q37" s="87">
        <f t="shared" si="9"/>
        <v>414.58631556618593</v>
      </c>
      <c r="R37" s="57">
        <f t="shared" si="9"/>
        <v>825.7876059835255</v>
      </c>
      <c r="S37" s="87">
        <f t="shared" si="9"/>
        <v>900.9425919714131</v>
      </c>
      <c r="T37" s="57">
        <f t="shared" si="9"/>
        <v>533.8815709412459</v>
      </c>
      <c r="U37" s="87">
        <f t="shared" si="9"/>
        <v>674.5179338957912</v>
      </c>
      <c r="V37" s="57">
        <f t="shared" si="9"/>
        <v>492.2769774394251</v>
      </c>
      <c r="W37" s="87">
        <f t="shared" si="9"/>
        <v>494.40968205558374</v>
      </c>
      <c r="X37" s="103">
        <f t="shared" si="9"/>
        <v>0</v>
      </c>
      <c r="Y37" s="87">
        <f t="shared" si="9"/>
        <v>729.7416464159755</v>
      </c>
    </row>
    <row r="38" spans="1:25" ht="15">
      <c r="A38">
        <f t="shared" si="0"/>
        <v>8.5</v>
      </c>
      <c r="B38" s="48">
        <v>0.085</v>
      </c>
      <c r="C38">
        <v>1.3722</v>
      </c>
      <c r="E38" s="87">
        <f t="shared" si="8"/>
        <v>462.9343234911228</v>
      </c>
      <c r="F38" s="57">
        <f t="shared" si="4"/>
        <v>934.5873366008831</v>
      </c>
      <c r="G38" s="87">
        <f t="shared" si="4"/>
        <v>637.9111327892653</v>
      </c>
      <c r="H38" s="57">
        <f t="shared" si="4"/>
        <v>462.2746902157256</v>
      </c>
      <c r="I38" s="87">
        <f t="shared" si="4"/>
        <v>724.0147616929042</v>
      </c>
      <c r="J38" s="57">
        <f t="shared" si="9"/>
        <v>748.5967415979851</v>
      </c>
      <c r="K38" s="87">
        <f t="shared" si="9"/>
        <v>695.3266910323807</v>
      </c>
      <c r="L38" s="57">
        <f t="shared" si="9"/>
        <v>426.29733059095713</v>
      </c>
      <c r="M38" s="87">
        <f t="shared" si="9"/>
        <v>344.2093004160802</v>
      </c>
      <c r="N38" s="57">
        <f t="shared" si="9"/>
        <v>453.7372696753513</v>
      </c>
      <c r="O38" s="87">
        <f t="shared" si="9"/>
        <v>378.1786356058792</v>
      </c>
      <c r="P38" s="103">
        <f t="shared" si="9"/>
        <v>0</v>
      </c>
      <c r="Q38" s="87">
        <f t="shared" si="9"/>
        <v>411.56091940575504</v>
      </c>
      <c r="R38" s="57">
        <f t="shared" si="9"/>
        <v>820.0245014151046</v>
      </c>
      <c r="S38" s="87">
        <f t="shared" si="9"/>
        <v>895.9125397496986</v>
      </c>
      <c r="T38" s="57">
        <f t="shared" si="9"/>
        <v>530.4448529209783</v>
      </c>
      <c r="U38" s="87">
        <f t="shared" si="9"/>
        <v>669.6079174037476</v>
      </c>
      <c r="V38" s="57">
        <f t="shared" si="9"/>
        <v>488.8881721755804</v>
      </c>
      <c r="W38" s="87">
        <f t="shared" si="9"/>
        <v>490.9575863178213</v>
      </c>
      <c r="X38" s="103">
        <f t="shared" si="9"/>
        <v>0</v>
      </c>
      <c r="Y38" s="87">
        <f t="shared" si="9"/>
        <v>726.3471115354432</v>
      </c>
    </row>
    <row r="39" spans="1:25" ht="15">
      <c r="A39">
        <f t="shared" si="0"/>
        <v>9</v>
      </c>
      <c r="B39" s="48">
        <v>0.09</v>
      </c>
      <c r="C39">
        <v>1.34076</v>
      </c>
      <c r="E39" s="87">
        <f t="shared" si="8"/>
        <v>459.8799774220254</v>
      </c>
      <c r="F39" s="57">
        <f t="shared" si="4"/>
        <v>929.4807079296021</v>
      </c>
      <c r="G39" s="87">
        <f t="shared" si="4"/>
        <v>634.5341779405071</v>
      </c>
      <c r="H39" s="57">
        <f t="shared" si="4"/>
        <v>458.6087073306302</v>
      </c>
      <c r="I39" s="87">
        <f t="shared" si="4"/>
        <v>720.8503436277019</v>
      </c>
      <c r="J39" s="57">
        <f t="shared" si="9"/>
        <v>745.000447848449</v>
      </c>
      <c r="K39" s="87">
        <f t="shared" si="9"/>
        <v>690.4626712879332</v>
      </c>
      <c r="L39" s="57">
        <f t="shared" si="9"/>
        <v>422.87286418587587</v>
      </c>
      <c r="M39" s="87">
        <f t="shared" si="9"/>
        <v>341.3531030810976</v>
      </c>
      <c r="N39" s="57">
        <f t="shared" si="9"/>
        <v>450.8353605086168</v>
      </c>
      <c r="O39" s="87">
        <f t="shared" si="9"/>
        <v>375.4565048305982</v>
      </c>
      <c r="P39" s="103">
        <f t="shared" si="9"/>
        <v>0</v>
      </c>
      <c r="Q39" s="87">
        <f t="shared" si="9"/>
        <v>408.66714224469786</v>
      </c>
      <c r="R39" s="57">
        <f t="shared" si="9"/>
        <v>814.5121190715952</v>
      </c>
      <c r="S39" s="87">
        <f t="shared" si="9"/>
        <v>891.1013185190716</v>
      </c>
      <c r="T39" s="57">
        <f t="shared" si="9"/>
        <v>527.1576483405945</v>
      </c>
      <c r="U39" s="87">
        <f t="shared" si="9"/>
        <v>664.911509782517</v>
      </c>
      <c r="V39" s="57">
        <f t="shared" si="9"/>
        <v>485.6467959207804</v>
      </c>
      <c r="W39" s="87">
        <f t="shared" si="9"/>
        <v>487.655673023168</v>
      </c>
      <c r="X39" s="103">
        <f t="shared" si="9"/>
        <v>0</v>
      </c>
      <c r="Y39" s="87">
        <f t="shared" si="9"/>
        <v>723.1002549292996</v>
      </c>
    </row>
    <row r="40" spans="1:25" ht="15">
      <c r="A40">
        <f t="shared" si="0"/>
        <v>9.5</v>
      </c>
      <c r="B40" s="48">
        <v>0.095</v>
      </c>
      <c r="C40">
        <v>1.31058</v>
      </c>
      <c r="E40" s="87">
        <f t="shared" si="8"/>
        <v>456.9480383518804</v>
      </c>
      <c r="F40" s="57">
        <f t="shared" si="4"/>
        <v>924.5787342241549</v>
      </c>
      <c r="G40" s="87">
        <f t="shared" si="4"/>
        <v>631.2925590685122</v>
      </c>
      <c r="H40" s="57">
        <f t="shared" si="4"/>
        <v>455.0896436069604</v>
      </c>
      <c r="I40" s="87">
        <f t="shared" si="4"/>
        <v>717.8127438437385</v>
      </c>
      <c r="J40" s="57">
        <f t="shared" si="9"/>
        <v>741.5482803751348</v>
      </c>
      <c r="K40" s="87">
        <f t="shared" si="9"/>
        <v>685.7935836324808</v>
      </c>
      <c r="L40" s="57">
        <f t="shared" si="9"/>
        <v>419.5856378466472</v>
      </c>
      <c r="M40" s="87">
        <f t="shared" si="9"/>
        <v>338.61137166984514</v>
      </c>
      <c r="N40" s="57">
        <f t="shared" si="9"/>
        <v>448.0497492283355</v>
      </c>
      <c r="O40" s="87">
        <f t="shared" si="9"/>
        <v>372.8434670825708</v>
      </c>
      <c r="P40" s="103">
        <f t="shared" si="9"/>
        <v>0</v>
      </c>
      <c r="Q40" s="87">
        <f t="shared" si="9"/>
        <v>405.8893370691029</v>
      </c>
      <c r="R40" s="57">
        <f t="shared" si="9"/>
        <v>809.2206528143714</v>
      </c>
      <c r="S40" s="87">
        <f t="shared" si="9"/>
        <v>886.482913406466</v>
      </c>
      <c r="T40" s="57">
        <f t="shared" si="9"/>
        <v>524.0021828750733</v>
      </c>
      <c r="U40" s="87">
        <f t="shared" si="9"/>
        <v>660.4033169705341</v>
      </c>
      <c r="V40" s="57">
        <f t="shared" si="9"/>
        <v>482.53532214947427</v>
      </c>
      <c r="W40" s="87">
        <f t="shared" si="9"/>
        <v>484.4860883147509</v>
      </c>
      <c r="X40" s="103">
        <f t="shared" si="9"/>
        <v>0</v>
      </c>
      <c r="Y40" s="87">
        <f t="shared" si="9"/>
        <v>719.9835204390511</v>
      </c>
    </row>
    <row r="41" spans="1:25" ht="15">
      <c r="A41">
        <f>B41*100</f>
        <v>10</v>
      </c>
      <c r="B41" s="48">
        <v>0.1</v>
      </c>
      <c r="C41">
        <v>1.28155</v>
      </c>
      <c r="D41" s="56"/>
      <c r="E41" s="87">
        <f t="shared" si="8"/>
        <v>454.1278199553824</v>
      </c>
      <c r="F41" s="57">
        <f t="shared" si="4"/>
        <v>919.863548781175</v>
      </c>
      <c r="G41" s="87">
        <f t="shared" si="4"/>
        <v>628.17446112769</v>
      </c>
      <c r="H41" s="57">
        <f t="shared" si="4"/>
        <v>451.70467276871875</v>
      </c>
      <c r="I41" s="87">
        <f t="shared" si="4"/>
        <v>714.8908909037632</v>
      </c>
      <c r="J41" s="57">
        <f t="shared" si="9"/>
        <v>738.2276567253564</v>
      </c>
      <c r="K41" s="87">
        <f t="shared" si="9"/>
        <v>681.3024101852382</v>
      </c>
      <c r="L41" s="57">
        <f t="shared" si="9"/>
        <v>416.4236702976807</v>
      </c>
      <c r="M41" s="87">
        <f t="shared" si="9"/>
        <v>335.9741131254893</v>
      </c>
      <c r="N41" s="57">
        <f t="shared" si="9"/>
        <v>445.37028284442</v>
      </c>
      <c r="O41" s="87">
        <f t="shared" si="9"/>
        <v>370.3299983673543</v>
      </c>
      <c r="P41" s="103">
        <f t="shared" si="9"/>
        <v>0</v>
      </c>
      <c r="Q41" s="87">
        <f t="shared" si="9"/>
        <v>403.21737934055676</v>
      </c>
      <c r="R41" s="57">
        <f t="shared" si="9"/>
        <v>804.1308163184401</v>
      </c>
      <c r="S41" s="87">
        <f t="shared" si="9"/>
        <v>882.040491258721</v>
      </c>
      <c r="T41" s="57">
        <f t="shared" si="9"/>
        <v>520.9669554905778</v>
      </c>
      <c r="U41" s="87">
        <f t="shared" si="9"/>
        <v>656.066907516198</v>
      </c>
      <c r="V41" s="57">
        <f t="shared" si="9"/>
        <v>479.54241016865853</v>
      </c>
      <c r="W41" s="87">
        <f t="shared" si="9"/>
        <v>481.437279696946</v>
      </c>
      <c r="X41" s="103">
        <f t="shared" si="9"/>
        <v>0</v>
      </c>
      <c r="Y41" s="87">
        <f t="shared" si="9"/>
        <v>716.985548197437</v>
      </c>
    </row>
    <row r="42" spans="1:25" ht="15">
      <c r="A42">
        <f>B42*100</f>
        <v>11</v>
      </c>
      <c r="B42" s="48">
        <v>0.11</v>
      </c>
      <c r="C42">
        <v>1.22653</v>
      </c>
      <c r="E42" s="87">
        <f t="shared" si="8"/>
        <v>448.78271433446196</v>
      </c>
      <c r="F42" s="57">
        <f t="shared" si="4"/>
        <v>910.9269486064334</v>
      </c>
      <c r="G42" s="87">
        <v>11</v>
      </c>
      <c r="H42" s="57">
        <f t="shared" si="4"/>
        <v>445.28920271980184</v>
      </c>
      <c r="I42" s="87">
        <f t="shared" si="4"/>
        <v>709.3531592896591</v>
      </c>
      <c r="J42" s="57">
        <f t="shared" si="9"/>
        <v>731.9341426636684</v>
      </c>
      <c r="K42" s="87">
        <f t="shared" si="9"/>
        <v>672.7903756324552</v>
      </c>
      <c r="L42" s="57">
        <f t="shared" si="9"/>
        <v>410.4308540887886</v>
      </c>
      <c r="M42" s="87">
        <f t="shared" si="9"/>
        <v>330.97576778926964</v>
      </c>
      <c r="N42" s="57">
        <f t="shared" si="9"/>
        <v>440.29194180263465</v>
      </c>
      <c r="O42" s="87">
        <f t="shared" si="9"/>
        <v>365.5662695106125</v>
      </c>
      <c r="P42" s="103">
        <f t="shared" si="9"/>
        <v>0</v>
      </c>
      <c r="Q42" s="87">
        <f t="shared" si="9"/>
        <v>398.15326930870674</v>
      </c>
      <c r="R42" s="57">
        <f t="shared" si="9"/>
        <v>794.4841472172986</v>
      </c>
      <c r="S42" s="87">
        <f t="shared" si="9"/>
        <v>873.6208541051238</v>
      </c>
      <c r="T42" s="57">
        <f t="shared" si="9"/>
        <v>515.2143474749062</v>
      </c>
      <c r="U42" s="87">
        <f t="shared" si="9"/>
        <v>647.8481941790443</v>
      </c>
      <c r="V42" s="57">
        <f t="shared" si="9"/>
        <v>473.8700017227585</v>
      </c>
      <c r="W42" s="87">
        <f t="shared" si="9"/>
        <v>475.6589314313028</v>
      </c>
      <c r="X42" s="103">
        <f t="shared" si="9"/>
        <v>0</v>
      </c>
      <c r="Y42" s="87">
        <f t="shared" si="9"/>
        <v>711.3035491366858</v>
      </c>
    </row>
    <row r="43" spans="1:25" ht="15">
      <c r="A43">
        <f aca="true" t="shared" si="10" ref="A43:A50">B43*100</f>
        <v>12</v>
      </c>
      <c r="B43" s="48">
        <v>0.12</v>
      </c>
      <c r="C43">
        <v>1.17499</v>
      </c>
      <c r="E43" s="87">
        <f t="shared" si="8"/>
        <v>443.77568518683853</v>
      </c>
      <c r="F43" s="57">
        <f t="shared" si="4"/>
        <v>902.5555859563754</v>
      </c>
      <c r="G43" s="87">
        <f t="shared" si="4"/>
        <v>616.7289042357158</v>
      </c>
      <c r="H43" s="57">
        <f t="shared" si="4"/>
        <v>439.2795094024413</v>
      </c>
      <c r="I43" s="87">
        <f t="shared" si="4"/>
        <v>704.1656876904055</v>
      </c>
      <c r="J43" s="57">
        <f t="shared" si="9"/>
        <v>726.038691650593</v>
      </c>
      <c r="K43" s="87">
        <f t="shared" si="9"/>
        <v>664.8167249445155</v>
      </c>
      <c r="L43" s="57">
        <f t="shared" si="9"/>
        <v>404.8170818712986</v>
      </c>
      <c r="M43" s="87">
        <f t="shared" si="9"/>
        <v>326.29356643287633</v>
      </c>
      <c r="N43" s="57">
        <f t="shared" si="9"/>
        <v>435.53480444724363</v>
      </c>
      <c r="O43" s="87">
        <f t="shared" si="9"/>
        <v>361.1038452053332</v>
      </c>
      <c r="P43" s="103">
        <f t="shared" si="9"/>
        <v>0</v>
      </c>
      <c r="Q43" s="87">
        <f t="shared" si="9"/>
        <v>393.4094628557523</v>
      </c>
      <c r="R43" s="57">
        <f t="shared" si="9"/>
        <v>785.447627306851</v>
      </c>
      <c r="S43" s="87">
        <f t="shared" si="9"/>
        <v>865.7337567060617</v>
      </c>
      <c r="T43" s="57">
        <f t="shared" si="9"/>
        <v>509.8255903479029</v>
      </c>
      <c r="U43" s="87">
        <f t="shared" si="9"/>
        <v>640.149312219813</v>
      </c>
      <c r="V43" s="57">
        <f t="shared" si="9"/>
        <v>468.55637156460347</v>
      </c>
      <c r="W43" s="87">
        <f t="shared" si="9"/>
        <v>470.2460621181212</v>
      </c>
      <c r="X43" s="103">
        <f t="shared" si="9"/>
        <v>0</v>
      </c>
      <c r="Y43" s="87">
        <f t="shared" si="9"/>
        <v>705.9809349674542</v>
      </c>
    </row>
    <row r="44" spans="1:25" ht="15">
      <c r="A44">
        <f t="shared" si="10"/>
        <v>13</v>
      </c>
      <c r="B44" s="48">
        <v>0.13</v>
      </c>
      <c r="C44">
        <v>1.12639</v>
      </c>
      <c r="E44" s="87">
        <f t="shared" si="8"/>
        <v>439.054272370104</v>
      </c>
      <c r="F44" s="57">
        <f t="shared" si="4"/>
        <v>894.6617515599296</v>
      </c>
      <c r="G44" s="87">
        <f t="shared" si="4"/>
        <v>611.5088022748492</v>
      </c>
      <c r="H44" s="57">
        <f t="shared" si="4"/>
        <v>433.61262746174043</v>
      </c>
      <c r="I44" s="87">
        <f t="shared" si="4"/>
        <v>699.274125414043</v>
      </c>
      <c r="J44" s="57">
        <f t="shared" si="9"/>
        <v>720.4795352820354</v>
      </c>
      <c r="K44" s="87">
        <f t="shared" si="9"/>
        <v>657.2979157975643</v>
      </c>
      <c r="L44" s="57">
        <f t="shared" si="9"/>
        <v>399.5235364741311</v>
      </c>
      <c r="M44" s="87">
        <f t="shared" si="9"/>
        <v>321.8784522318535</v>
      </c>
      <c r="N44" s="57">
        <f t="shared" si="9"/>
        <v>431.04902882690976</v>
      </c>
      <c r="O44" s="87">
        <f t="shared" si="9"/>
        <v>356.8959712969789</v>
      </c>
      <c r="P44" s="103">
        <f t="shared" si="9"/>
        <v>0</v>
      </c>
      <c r="Q44" s="87">
        <f t="shared" si="9"/>
        <v>388.93625770220973</v>
      </c>
      <c r="R44" s="57">
        <f t="shared" si="9"/>
        <v>776.9265782644032</v>
      </c>
      <c r="S44" s="87">
        <f t="shared" si="9"/>
        <v>858.2965635823826</v>
      </c>
      <c r="T44" s="57">
        <f t="shared" si="9"/>
        <v>504.7442244889127</v>
      </c>
      <c r="U44" s="87">
        <f t="shared" si="9"/>
        <v>632.8895981488267</v>
      </c>
      <c r="V44" s="57">
        <f t="shared" si="9"/>
        <v>463.5458472012675</v>
      </c>
      <c r="W44" s="87">
        <f t="shared" si="9"/>
        <v>465.1419595061572</v>
      </c>
      <c r="X44" s="103">
        <f t="shared" si="9"/>
        <v>0</v>
      </c>
      <c r="Y44" s="87">
        <f t="shared" si="9"/>
        <v>700.9619390686446</v>
      </c>
    </row>
    <row r="45" spans="1:25" ht="15">
      <c r="A45">
        <f t="shared" si="10"/>
        <v>14.000000000000002</v>
      </c>
      <c r="B45" s="48">
        <v>0.14</v>
      </c>
      <c r="C45">
        <v>1.08032</v>
      </c>
      <c r="E45" s="87">
        <f t="shared" si="8"/>
        <v>434.5786450353929</v>
      </c>
      <c r="F45" s="57">
        <f t="shared" si="4"/>
        <v>887.1788513409119</v>
      </c>
      <c r="G45" s="87">
        <f t="shared" si="4"/>
        <v>606.5604463625627</v>
      </c>
      <c r="H45" s="57">
        <f t="shared" si="4"/>
        <v>428.2407498689814</v>
      </c>
      <c r="I45" s="87">
        <f t="shared" si="4"/>
        <v>694.6372061944543</v>
      </c>
      <c r="J45" s="57">
        <f t="shared" si="9"/>
        <v>715.2097753252565</v>
      </c>
      <c r="K45" s="87">
        <f t="shared" si="9"/>
        <v>650.1705179086746</v>
      </c>
      <c r="L45" s="57">
        <f t="shared" si="9"/>
        <v>394.50556041554046</v>
      </c>
      <c r="M45" s="87">
        <f t="shared" si="9"/>
        <v>317.69317833800324</v>
      </c>
      <c r="N45" s="57">
        <f t="shared" si="9"/>
        <v>426.796771978581</v>
      </c>
      <c r="O45" s="87">
        <f t="shared" si="9"/>
        <v>352.9071492608086</v>
      </c>
      <c r="P45" s="103">
        <f t="shared" si="9"/>
        <v>0</v>
      </c>
      <c r="Q45" s="87">
        <f t="shared" si="9"/>
        <v>384.6959169321746</v>
      </c>
      <c r="R45" s="57">
        <f t="shared" si="9"/>
        <v>768.849114696799</v>
      </c>
      <c r="S45" s="87">
        <f t="shared" si="9"/>
        <v>851.2465329813972</v>
      </c>
      <c r="T45" s="57">
        <f t="shared" si="9"/>
        <v>499.9273824081786</v>
      </c>
      <c r="U45" s="87">
        <f t="shared" si="9"/>
        <v>626.0078074646634</v>
      </c>
      <c r="V45" s="57">
        <f t="shared" si="9"/>
        <v>458.7961587770106</v>
      </c>
      <c r="W45" s="87">
        <f t="shared" si="9"/>
        <v>460.30356429354026</v>
      </c>
      <c r="X45" s="103">
        <f t="shared" si="9"/>
        <v>0</v>
      </c>
      <c r="Y45" s="87">
        <f t="shared" si="9"/>
        <v>696.2042201168305</v>
      </c>
    </row>
    <row r="46" spans="1:25" ht="15">
      <c r="A46">
        <f t="shared" si="10"/>
        <v>15</v>
      </c>
      <c r="B46" s="48">
        <v>0.15</v>
      </c>
      <c r="C46">
        <v>1.03643</v>
      </c>
      <c r="E46" s="87">
        <f t="shared" si="8"/>
        <v>430.3148012385518</v>
      </c>
      <c r="F46" s="57">
        <f t="shared" si="4"/>
        <v>880.0500366977019</v>
      </c>
      <c r="G46" s="87">
        <f t="shared" si="4"/>
        <v>601.8462431719777</v>
      </c>
      <c r="H46" s="57">
        <f t="shared" si="4"/>
        <v>423.12306574599046</v>
      </c>
      <c r="I46" s="87">
        <f t="shared" si="4"/>
        <v>690.2197027312949</v>
      </c>
      <c r="J46" s="57">
        <f t="shared" si="9"/>
        <v>710.1893767035283</v>
      </c>
      <c r="K46" s="87">
        <f t="shared" si="9"/>
        <v>643.3803834753477</v>
      </c>
      <c r="L46" s="57">
        <f t="shared" si="9"/>
        <v>389.725031455012</v>
      </c>
      <c r="M46" s="87">
        <f t="shared" si="9"/>
        <v>313.7059486614005</v>
      </c>
      <c r="N46" s="57">
        <f t="shared" si="9"/>
        <v>422.74572893379803</v>
      </c>
      <c r="O46" s="87">
        <f t="shared" si="9"/>
        <v>349.10707547814053</v>
      </c>
      <c r="P46" s="103">
        <f t="shared" si="9"/>
        <v>0</v>
      </c>
      <c r="Q46" s="87">
        <f t="shared" si="9"/>
        <v>380.65622610524076</v>
      </c>
      <c r="R46" s="57">
        <f t="shared" si="9"/>
        <v>761.1538710245144</v>
      </c>
      <c r="S46" s="87">
        <f t="shared" si="9"/>
        <v>844.5301048703216</v>
      </c>
      <c r="T46" s="57">
        <f t="shared" si="9"/>
        <v>495.33846990712755</v>
      </c>
      <c r="U46" s="87">
        <f t="shared" si="9"/>
        <v>619.4516582758652</v>
      </c>
      <c r="V46" s="57">
        <f t="shared" si="9"/>
        <v>454.2712222686399</v>
      </c>
      <c r="W46" s="87">
        <f t="shared" si="9"/>
        <v>455.6941185396493</v>
      </c>
      <c r="X46" s="103">
        <f t="shared" si="9"/>
        <v>0</v>
      </c>
      <c r="Y46" s="87">
        <f t="shared" si="9"/>
        <v>691.671633079819</v>
      </c>
    </row>
    <row r="47" spans="1:25" ht="15">
      <c r="A47">
        <f t="shared" si="10"/>
        <v>16</v>
      </c>
      <c r="B47" s="48">
        <v>0.16</v>
      </c>
      <c r="C47">
        <v>0.99446</v>
      </c>
      <c r="E47" s="87">
        <f t="shared" si="8"/>
        <v>426.2374823924953</v>
      </c>
      <c r="F47" s="57">
        <f t="shared" si="4"/>
        <v>873.2330772405244</v>
      </c>
      <c r="G47" s="87">
        <f t="shared" si="4"/>
        <v>597.3382662316984</v>
      </c>
      <c r="H47" s="57">
        <f t="shared" si="4"/>
        <v>418.2292584404099</v>
      </c>
      <c r="I47" s="87">
        <f t="shared" si="4"/>
        <v>685.9954461728806</v>
      </c>
      <c r="J47" s="57">
        <f t="shared" si="9"/>
        <v>705.388599074138</v>
      </c>
      <c r="K47" s="87">
        <f t="shared" si="9"/>
        <v>636.8872884157275</v>
      </c>
      <c r="L47" s="57">
        <f t="shared" si="9"/>
        <v>385.1536302138779</v>
      </c>
      <c r="M47" s="87">
        <f t="shared" si="9"/>
        <v>309.8931432495296</v>
      </c>
      <c r="N47" s="57">
        <f t="shared" si="9"/>
        <v>418.87190171599127</v>
      </c>
      <c r="O47" s="87">
        <f t="shared" si="9"/>
        <v>345.4732386893828</v>
      </c>
      <c r="P47" s="103">
        <f t="shared" si="9"/>
        <v>0</v>
      </c>
      <c r="Q47" s="87">
        <f t="shared" si="9"/>
        <v>376.79325449424937</v>
      </c>
      <c r="R47" s="57">
        <f t="shared" si="9"/>
        <v>753.7952613884746</v>
      </c>
      <c r="S47" s="87">
        <f t="shared" si="9"/>
        <v>838.1074917962309</v>
      </c>
      <c r="T47" s="57">
        <f t="shared" si="9"/>
        <v>490.9503027239625</v>
      </c>
      <c r="U47" s="87">
        <f t="shared" si="9"/>
        <v>613.1823126059209</v>
      </c>
      <c r="V47" s="57">
        <f t="shared" si="9"/>
        <v>449.9442324017838</v>
      </c>
      <c r="W47" s="87">
        <f t="shared" si="9"/>
        <v>451.2863163457372</v>
      </c>
      <c r="X47" s="103">
        <f t="shared" si="9"/>
        <v>0</v>
      </c>
      <c r="Y47" s="87">
        <f t="shared" si="9"/>
        <v>687.3373273622667</v>
      </c>
    </row>
    <row r="48" spans="1:25" ht="15">
      <c r="A48">
        <f t="shared" si="10"/>
        <v>17</v>
      </c>
      <c r="B48" s="48">
        <v>0.17</v>
      </c>
      <c r="C48">
        <v>0.95417</v>
      </c>
      <c r="E48" s="87">
        <f t="shared" si="8"/>
        <v>422.3233728783752</v>
      </c>
      <c r="F48" s="57">
        <f t="shared" si="4"/>
        <v>866.6889910711252</v>
      </c>
      <c r="G48" s="87">
        <f t="shared" si="4"/>
        <v>593.0107372604368</v>
      </c>
      <c r="H48" s="57">
        <f t="shared" si="4"/>
        <v>413.5313433500634</v>
      </c>
      <c r="I48" s="87">
        <f t="shared" si="4"/>
        <v>681.9402806561184</v>
      </c>
      <c r="J48" s="57">
        <f t="shared" si="9"/>
        <v>700.7799898130436</v>
      </c>
      <c r="K48" s="87">
        <f t="shared" si="9"/>
        <v>630.6541028081007</v>
      </c>
      <c r="L48" s="57">
        <f t="shared" si="9"/>
        <v>380.7652157272137</v>
      </c>
      <c r="M48" s="87">
        <f t="shared" si="9"/>
        <v>306.23295906929894</v>
      </c>
      <c r="N48" s="57">
        <f t="shared" si="9"/>
        <v>415.1531383467886</v>
      </c>
      <c r="O48" s="87">
        <f t="shared" si="9"/>
        <v>341.9848592702965</v>
      </c>
      <c r="P48" s="103">
        <f t="shared" si="9"/>
        <v>0</v>
      </c>
      <c r="Q48" s="87">
        <f t="shared" si="9"/>
        <v>373.0849121972076</v>
      </c>
      <c r="R48" s="57">
        <f t="shared" si="9"/>
        <v>746.7312065341491</v>
      </c>
      <c r="S48" s="87">
        <f t="shared" si="9"/>
        <v>831.9419668795018</v>
      </c>
      <c r="T48" s="57">
        <f t="shared" si="9"/>
        <v>486.7377876939478</v>
      </c>
      <c r="U48" s="87">
        <f t="shared" si="9"/>
        <v>607.1639200149735</v>
      </c>
      <c r="V48" s="57">
        <f t="shared" si="9"/>
        <v>445.7904458462528</v>
      </c>
      <c r="W48" s="87">
        <f t="shared" si="9"/>
        <v>447.05495226680654</v>
      </c>
      <c r="X48" s="103">
        <f t="shared" si="9"/>
        <v>0</v>
      </c>
      <c r="Y48" s="87">
        <f t="shared" si="9"/>
        <v>683.1765177992411</v>
      </c>
    </row>
    <row r="49" spans="1:25" ht="15">
      <c r="A49">
        <f t="shared" si="10"/>
        <v>18</v>
      </c>
      <c r="B49" s="48">
        <v>0.18</v>
      </c>
      <c r="C49">
        <v>0.91537</v>
      </c>
      <c r="E49" s="87">
        <f t="shared" si="8"/>
        <v>418.5540144979369</v>
      </c>
      <c r="F49" s="57">
        <f t="shared" si="4"/>
        <v>860.3869175200532</v>
      </c>
      <c r="G49" s="87">
        <f t="shared" si="4"/>
        <v>588.8432484521729</v>
      </c>
      <c r="H49" s="57">
        <f t="shared" si="4"/>
        <v>409.0071659982282</v>
      </c>
      <c r="I49" s="87">
        <f t="shared" si="4"/>
        <v>678.0350827893928</v>
      </c>
      <c r="J49" s="57">
        <f t="shared" si="9"/>
        <v>696.3418155928782</v>
      </c>
      <c r="K49" s="87">
        <f t="shared" si="9"/>
        <v>624.6514321311108</v>
      </c>
      <c r="L49" s="57">
        <f t="shared" si="9"/>
        <v>376.53909306445445</v>
      </c>
      <c r="M49" s="87">
        <f t="shared" si="9"/>
        <v>302.70813538617784</v>
      </c>
      <c r="N49" s="57">
        <f t="shared" si="9"/>
        <v>411.57190184331216</v>
      </c>
      <c r="O49" s="87">
        <f t="shared" si="9"/>
        <v>338.6254866850261</v>
      </c>
      <c r="P49" s="103">
        <f t="shared" si="9"/>
        <v>0</v>
      </c>
      <c r="Q49" s="87">
        <f t="shared" si="9"/>
        <v>369.5137113750378</v>
      </c>
      <c r="R49" s="57">
        <f t="shared" si="9"/>
        <v>739.9283937183677</v>
      </c>
      <c r="S49" s="87">
        <f t="shared" si="9"/>
        <v>826.0044546737663</v>
      </c>
      <c r="T49" s="57">
        <f t="shared" si="9"/>
        <v>482.68105939500083</v>
      </c>
      <c r="U49" s="87">
        <f t="shared" si="9"/>
        <v>601.3680989048034</v>
      </c>
      <c r="V49" s="57">
        <f t="shared" si="9"/>
        <v>441.7902741323138</v>
      </c>
      <c r="W49" s="87">
        <f t="shared" si="9"/>
        <v>442.98007199223446</v>
      </c>
      <c r="X49" s="103">
        <f t="shared" si="9"/>
        <v>0</v>
      </c>
      <c r="Y49" s="87">
        <f t="shared" si="9"/>
        <v>679.1695828018375</v>
      </c>
    </row>
    <row r="50" spans="1:25" ht="15">
      <c r="A50">
        <f t="shared" si="10"/>
        <v>19</v>
      </c>
      <c r="B50" s="48">
        <v>0.19</v>
      </c>
      <c r="C50">
        <v>0.8779</v>
      </c>
      <c r="E50" s="87">
        <f t="shared" si="8"/>
        <v>414.91386350528177</v>
      </c>
      <c r="F50" s="57">
        <f t="shared" si="4"/>
        <v>854.3008686551392</v>
      </c>
      <c r="G50" s="87">
        <f t="shared" si="4"/>
        <v>584.8186142860479</v>
      </c>
      <c r="H50" s="57">
        <f t="shared" si="4"/>
        <v>404.63806998345325</v>
      </c>
      <c r="I50" s="87">
        <f t="shared" si="4"/>
        <v>674.2637486639751</v>
      </c>
      <c r="J50" s="57">
        <f t="shared" si="9"/>
        <v>692.0557746642804</v>
      </c>
      <c r="K50" s="87">
        <f t="shared" si="9"/>
        <v>618.8545231036157</v>
      </c>
      <c r="L50" s="57">
        <f t="shared" si="9"/>
        <v>372.4578349156506</v>
      </c>
      <c r="M50" s="87">
        <f t="shared" si="9"/>
        <v>299.30413684477196</v>
      </c>
      <c r="N50" s="57">
        <f t="shared" si="9"/>
        <v>408.11342421998074</v>
      </c>
      <c r="O50" s="87">
        <f t="shared" si="9"/>
        <v>335.3812678507456</v>
      </c>
      <c r="P50" s="103">
        <f t="shared" si="9"/>
        <v>0</v>
      </c>
      <c r="Q50" s="87">
        <f t="shared" si="9"/>
        <v>366.0649254264115</v>
      </c>
      <c r="R50" s="57">
        <f t="shared" si="9"/>
        <v>733.3587701047769</v>
      </c>
      <c r="S50" s="87">
        <f t="shared" si="9"/>
        <v>820.2704705926088</v>
      </c>
      <c r="T50" s="57">
        <f t="shared" si="9"/>
        <v>478.76338905063125</v>
      </c>
      <c r="U50" s="87">
        <f t="shared" si="9"/>
        <v>595.7709489821725</v>
      </c>
      <c r="V50" s="57">
        <f t="shared" si="9"/>
        <v>437.92722170650734</v>
      </c>
      <c r="W50" s="87">
        <f t="shared" si="9"/>
        <v>439.0448718920227</v>
      </c>
      <c r="X50" s="103">
        <f t="shared" si="9"/>
        <v>0</v>
      </c>
      <c r="Y50" s="87">
        <f t="shared" si="9"/>
        <v>675.2999989267676</v>
      </c>
    </row>
    <row r="51" spans="1:25" ht="15">
      <c r="A51">
        <f>B51*100</f>
        <v>20</v>
      </c>
      <c r="B51" s="48">
        <v>0.2</v>
      </c>
      <c r="C51">
        <v>0.84162</v>
      </c>
      <c r="D51" s="56"/>
      <c r="E51" s="87">
        <f t="shared" si="8"/>
        <v>411.38931912274825</v>
      </c>
      <c r="F51" s="57">
        <f t="shared" si="4"/>
        <v>848.4081050357347</v>
      </c>
      <c r="G51" s="87">
        <f t="shared" si="4"/>
        <v>580.9217974313106</v>
      </c>
      <c r="H51" s="57">
        <f t="shared" si="4"/>
        <v>400.4077309544692</v>
      </c>
      <c r="I51" s="87">
        <f t="shared" si="4"/>
        <v>670.6121873597276</v>
      </c>
      <c r="J51" s="57">
        <f t="shared" si="9"/>
        <v>687.9058529965588</v>
      </c>
      <c r="K51" s="87">
        <f t="shared" si="9"/>
        <v>613.2417166046159</v>
      </c>
      <c r="L51" s="57">
        <f t="shared" si="9"/>
        <v>368.5061923845964</v>
      </c>
      <c r="M51" s="87">
        <f t="shared" si="9"/>
        <v>296.0082450091113</v>
      </c>
      <c r="N51" s="57">
        <f t="shared" si="9"/>
        <v>404.76478348941055</v>
      </c>
      <c r="O51" s="87">
        <f t="shared" si="9"/>
        <v>332.2400813199824</v>
      </c>
      <c r="P51" s="103">
        <f t="shared" si="9"/>
        <v>0</v>
      </c>
      <c r="Q51" s="87">
        <f t="shared" si="9"/>
        <v>362.72566857516614</v>
      </c>
      <c r="R51" s="57">
        <f t="shared" si="9"/>
        <v>726.9977894615669</v>
      </c>
      <c r="S51" s="87">
        <f t="shared" si="9"/>
        <v>814.7185906229158</v>
      </c>
      <c r="T51" s="57">
        <f t="shared" si="9"/>
        <v>474.9701389814097</v>
      </c>
      <c r="U51" s="87">
        <f t="shared" si="9"/>
        <v>590.351557490498</v>
      </c>
      <c r="V51" s="57">
        <f t="shared" si="9"/>
        <v>434.1868549595561</v>
      </c>
      <c r="W51" s="87">
        <f t="shared" si="9"/>
        <v>435.2346487899228</v>
      </c>
      <c r="X51" s="103">
        <f t="shared" si="9"/>
        <v>0</v>
      </c>
      <c r="Y51" s="87">
        <f t="shared" si="9"/>
        <v>671.5533081611541</v>
      </c>
    </row>
    <row r="52" spans="1:25" ht="15">
      <c r="A52">
        <f>B52*100</f>
        <v>21</v>
      </c>
      <c r="B52" s="48">
        <v>0.21</v>
      </c>
      <c r="C52">
        <v>0.80642</v>
      </c>
      <c r="E52" s="87">
        <f t="shared" si="8"/>
        <v>407.96969502503106</v>
      </c>
      <c r="F52" s="57">
        <f t="shared" si="4"/>
        <v>842.6907599584736</v>
      </c>
      <c r="G52" s="87">
        <f t="shared" si="4"/>
        <v>577.1409828423701</v>
      </c>
      <c r="H52" s="57">
        <f t="shared" si="4"/>
        <v>396.30332263527845</v>
      </c>
      <c r="I52" s="87">
        <f t="shared" si="4"/>
        <v>667.0693274393992</v>
      </c>
      <c r="J52" s="57">
        <f t="shared" si="9"/>
        <v>683.8794681370273</v>
      </c>
      <c r="K52" s="87">
        <f t="shared" si="9"/>
        <v>607.7959947533262</v>
      </c>
      <c r="L52" s="57">
        <f t="shared" si="9"/>
        <v>364.6721841957014</v>
      </c>
      <c r="M52" s="87">
        <f t="shared" si="9"/>
        <v>292.8104668223623</v>
      </c>
      <c r="N52" s="57">
        <f t="shared" si="9"/>
        <v>401.51582666151444</v>
      </c>
      <c r="O52" s="87">
        <f t="shared" si="9"/>
        <v>329.19240309829377</v>
      </c>
      <c r="P52" s="103">
        <f t="shared" si="9"/>
        <v>0</v>
      </c>
      <c r="Q52" s="87">
        <f t="shared" si="9"/>
        <v>359.4858162828884</v>
      </c>
      <c r="R52" s="57">
        <f t="shared" si="9"/>
        <v>720.8261654637447</v>
      </c>
      <c r="S52" s="87">
        <f t="shared" si="9"/>
        <v>809.3319816115269</v>
      </c>
      <c r="T52" s="57">
        <f t="shared" si="9"/>
        <v>471.2898081534991</v>
      </c>
      <c r="U52" s="87">
        <f t="shared" si="9"/>
        <v>585.0934929781787</v>
      </c>
      <c r="V52" s="57">
        <f t="shared" si="9"/>
        <v>430.5578331984568</v>
      </c>
      <c r="W52" s="87">
        <f t="shared" si="9"/>
        <v>431.53785019031096</v>
      </c>
      <c r="X52" s="103">
        <f t="shared" si="9"/>
        <v>0</v>
      </c>
      <c r="Y52" s="87">
        <f>Y$3*$C52+Y$2</f>
        <v>667.9181506377363</v>
      </c>
    </row>
    <row r="53" spans="1:25" ht="15">
      <c r="A53">
        <f aca="true" t="shared" si="11" ref="A53:A60">B53*100</f>
        <v>22</v>
      </c>
      <c r="B53" s="48">
        <v>0.22</v>
      </c>
      <c r="C53">
        <v>0.77219</v>
      </c>
      <c r="E53" s="87">
        <f t="shared" si="8"/>
        <v>404.64430488682484</v>
      </c>
      <c r="F53" s="57">
        <f t="shared" si="4"/>
        <v>837.1309667199893</v>
      </c>
      <c r="G53" s="87">
        <f t="shared" si="4"/>
        <v>573.4643554736363</v>
      </c>
      <c r="H53" s="57">
        <f t="shared" si="4"/>
        <v>392.3120187498836</v>
      </c>
      <c r="I53" s="87">
        <f t="shared" si="4"/>
        <v>663.624097465739</v>
      </c>
      <c r="J53" s="57">
        <f aca="true" t="shared" si="12" ref="J53:Y68">J$3*$C53+J$2</f>
        <v>679.964037633</v>
      </c>
      <c r="K53" s="87">
        <f t="shared" si="12"/>
        <v>602.5003396689613</v>
      </c>
      <c r="L53" s="57">
        <f t="shared" si="12"/>
        <v>360.94382907337535</v>
      </c>
      <c r="M53" s="87">
        <f t="shared" si="12"/>
        <v>289.70080922769125</v>
      </c>
      <c r="N53" s="57">
        <f t="shared" si="12"/>
        <v>398.3564007462053</v>
      </c>
      <c r="O53" s="87">
        <f t="shared" si="12"/>
        <v>326.2287091912368</v>
      </c>
      <c r="P53" s="103">
        <f t="shared" si="12"/>
        <v>0</v>
      </c>
      <c r="Q53" s="87">
        <f t="shared" si="12"/>
        <v>356.3352440111649</v>
      </c>
      <c r="R53" s="57">
        <f t="shared" si="12"/>
        <v>714.824611786317</v>
      </c>
      <c r="S53" s="87">
        <f t="shared" si="12"/>
        <v>804.0938104052814</v>
      </c>
      <c r="T53" s="57">
        <f t="shared" si="12"/>
        <v>467.71089553306217</v>
      </c>
      <c r="U53" s="87">
        <f t="shared" si="12"/>
        <v>579.9803239936136</v>
      </c>
      <c r="V53" s="57">
        <f t="shared" si="12"/>
        <v>427.028815730206</v>
      </c>
      <c r="W53" s="87">
        <f t="shared" si="12"/>
        <v>427.9429235975635</v>
      </c>
      <c r="X53" s="103">
        <f t="shared" si="12"/>
        <v>0</v>
      </c>
      <c r="Y53" s="87">
        <f t="shared" si="12"/>
        <v>664.3831664892537</v>
      </c>
    </row>
    <row r="54" spans="1:25" ht="15">
      <c r="A54">
        <f t="shared" si="11"/>
        <v>23</v>
      </c>
      <c r="B54" s="48">
        <v>0.23</v>
      </c>
      <c r="C54">
        <v>0.73885</v>
      </c>
      <c r="E54" s="87">
        <f t="shared" si="8"/>
        <v>401.40537683518016</v>
      </c>
      <c r="F54" s="57">
        <f t="shared" si="4"/>
        <v>831.715731354197</v>
      </c>
      <c r="G54" s="87">
        <f t="shared" si="4"/>
        <v>569.8833225646797</v>
      </c>
      <c r="H54" s="57">
        <f t="shared" si="4"/>
        <v>388.42449109755916</v>
      </c>
      <c r="I54" s="87">
        <f t="shared" si="4"/>
        <v>660.2684454843826</v>
      </c>
      <c r="J54" s="57">
        <f t="shared" si="12"/>
        <v>676.150410609796</v>
      </c>
      <c r="K54" s="87">
        <f t="shared" si="12"/>
        <v>597.3423747109498</v>
      </c>
      <c r="L54" s="57">
        <f t="shared" si="12"/>
        <v>357.3124133626436</v>
      </c>
      <c r="M54" s="87">
        <f t="shared" si="12"/>
        <v>286.6720045474011</v>
      </c>
      <c r="N54" s="57">
        <f t="shared" si="12"/>
        <v>395.2791217506923</v>
      </c>
      <c r="O54" s="87">
        <f t="shared" si="12"/>
        <v>323.34207305739875</v>
      </c>
      <c r="P54" s="103">
        <f t="shared" si="12"/>
        <v>0</v>
      </c>
      <c r="Q54" s="87">
        <f t="shared" si="12"/>
        <v>353.26658845933133</v>
      </c>
      <c r="R54" s="57">
        <f t="shared" si="12"/>
        <v>708.9791020111069</v>
      </c>
      <c r="S54" s="87">
        <f t="shared" si="12"/>
        <v>798.9918347109715</v>
      </c>
      <c r="T54" s="57">
        <f t="shared" si="12"/>
        <v>464.22503673185366</v>
      </c>
      <c r="U54" s="87">
        <f t="shared" si="12"/>
        <v>575.0001003901839</v>
      </c>
      <c r="V54" s="57">
        <f t="shared" si="12"/>
        <v>423.59155477807394</v>
      </c>
      <c r="W54" s="87">
        <f t="shared" si="12"/>
        <v>424.4414671966812</v>
      </c>
      <c r="X54" s="103">
        <f t="shared" si="12"/>
        <v>0</v>
      </c>
      <c r="Y54" s="87">
        <f t="shared" si="12"/>
        <v>660.940093994062</v>
      </c>
    </row>
    <row r="55" spans="1:25" ht="15">
      <c r="A55">
        <f t="shared" si="11"/>
        <v>24</v>
      </c>
      <c r="B55" s="48">
        <v>0.24</v>
      </c>
      <c r="C55">
        <v>0.7063</v>
      </c>
      <c r="E55" s="87">
        <f t="shared" si="8"/>
        <v>398.24319602891046</v>
      </c>
      <c r="F55" s="57">
        <f t="shared" si="4"/>
        <v>826.4288114034911</v>
      </c>
      <c r="G55" s="87">
        <f t="shared" si="4"/>
        <v>566.3871431649634</v>
      </c>
      <c r="H55" s="57">
        <f t="shared" si="4"/>
        <v>384.6290794273984</v>
      </c>
      <c r="I55" s="87">
        <f t="shared" si="4"/>
        <v>656.9923065523744</v>
      </c>
      <c r="J55" s="57">
        <f t="shared" si="12"/>
        <v>672.4271484740646</v>
      </c>
      <c r="K55" s="87">
        <f t="shared" si="12"/>
        <v>592.3066290785782</v>
      </c>
      <c r="L55" s="57">
        <f t="shared" si="12"/>
        <v>353.7670449947876</v>
      </c>
      <c r="M55" s="87">
        <f t="shared" si="12"/>
        <v>283.7149681843704</v>
      </c>
      <c r="N55" s="57">
        <f t="shared" si="12"/>
        <v>392.2747596839872</v>
      </c>
      <c r="O55" s="87">
        <f t="shared" si="12"/>
        <v>320.5238365200134</v>
      </c>
      <c r="P55" s="103">
        <f t="shared" si="12"/>
        <v>0</v>
      </c>
      <c r="Q55" s="87">
        <f t="shared" si="12"/>
        <v>350.27064550155745</v>
      </c>
      <c r="R55" s="57">
        <f t="shared" si="12"/>
        <v>703.2721031153934</v>
      </c>
      <c r="S55" s="87">
        <f t="shared" si="12"/>
        <v>794.0107516620876</v>
      </c>
      <c r="T55" s="57">
        <f t="shared" si="12"/>
        <v>460.821776264567</v>
      </c>
      <c r="U55" s="87">
        <f t="shared" si="12"/>
        <v>570.1378844846158</v>
      </c>
      <c r="V55" s="57">
        <f t="shared" si="12"/>
        <v>420.23574062114835</v>
      </c>
      <c r="W55" s="87">
        <f t="shared" si="12"/>
        <v>421.02297871891517</v>
      </c>
      <c r="X55" s="103">
        <f t="shared" si="12"/>
        <v>0</v>
      </c>
      <c r="Y55" s="87">
        <f t="shared" si="12"/>
        <v>657.5786060001061</v>
      </c>
    </row>
    <row r="56" spans="1:25" ht="15">
      <c r="A56">
        <f t="shared" si="11"/>
        <v>25</v>
      </c>
      <c r="B56" s="48">
        <v>0.25</v>
      </c>
      <c r="C56">
        <v>0.67449</v>
      </c>
      <c r="E56" s="87">
        <f t="shared" si="8"/>
        <v>395.1529050474223</v>
      </c>
      <c r="F56" s="57">
        <f t="shared" si="4"/>
        <v>821.2620856390685</v>
      </c>
      <c r="G56" s="87">
        <f t="shared" si="4"/>
        <v>562.9704467992193</v>
      </c>
      <c r="H56" s="57">
        <f t="shared" si="4"/>
        <v>380.9199536139479</v>
      </c>
      <c r="I56" s="87">
        <f t="shared" si="4"/>
        <v>653.7906481982368</v>
      </c>
      <c r="J56" s="57">
        <f t="shared" si="12"/>
        <v>668.78853192913</v>
      </c>
      <c r="K56" s="87">
        <f t="shared" si="12"/>
        <v>587.3853673714893</v>
      </c>
      <c r="L56" s="57">
        <f t="shared" si="12"/>
        <v>350.30227793544816</v>
      </c>
      <c r="M56" s="87">
        <f t="shared" si="12"/>
        <v>280.8251578400384</v>
      </c>
      <c r="N56" s="57">
        <f t="shared" si="12"/>
        <v>389.3386995505959</v>
      </c>
      <c r="O56" s="87">
        <f t="shared" si="12"/>
        <v>317.7696704906976</v>
      </c>
      <c r="P56" s="103">
        <f t="shared" si="12"/>
        <v>0</v>
      </c>
      <c r="Q56" s="87">
        <f t="shared" si="12"/>
        <v>347.342813074928</v>
      </c>
      <c r="R56" s="57">
        <f t="shared" si="12"/>
        <v>697.694848587816</v>
      </c>
      <c r="S56" s="87">
        <f t="shared" si="12"/>
        <v>789.1429098253751</v>
      </c>
      <c r="T56" s="57">
        <f t="shared" si="12"/>
        <v>457.4958863885489</v>
      </c>
      <c r="U56" s="87">
        <f t="shared" si="12"/>
        <v>565.3862074352727</v>
      </c>
      <c r="V56" s="57">
        <f t="shared" si="12"/>
        <v>416.9562183989731</v>
      </c>
      <c r="W56" s="87">
        <f t="shared" si="12"/>
        <v>417.68220702989095</v>
      </c>
      <c r="X56" s="103">
        <f t="shared" si="12"/>
        <v>0</v>
      </c>
      <c r="Y56" s="87">
        <f t="shared" si="12"/>
        <v>654.2935389313584</v>
      </c>
    </row>
    <row r="57" spans="1:25" ht="15">
      <c r="A57">
        <f t="shared" si="11"/>
        <v>26</v>
      </c>
      <c r="B57" s="48">
        <v>0.26</v>
      </c>
      <c r="C57">
        <v>0.64335</v>
      </c>
      <c r="E57" s="87">
        <f t="shared" si="8"/>
        <v>392.127703501885</v>
      </c>
      <c r="F57" s="57">
        <f t="shared" si="4"/>
        <v>816.204184340605</v>
      </c>
      <c r="G57" s="87">
        <f t="shared" si="4"/>
        <v>559.6257148020713</v>
      </c>
      <c r="H57" s="57">
        <f t="shared" si="4"/>
        <v>377.2889514815729</v>
      </c>
      <c r="I57" s="87">
        <f t="shared" si="4"/>
        <v>650.6564249619008</v>
      </c>
      <c r="J57" s="57">
        <f t="shared" si="12"/>
        <v>665.2265539596468</v>
      </c>
      <c r="K57" s="87">
        <f t="shared" si="12"/>
        <v>582.5677600291835</v>
      </c>
      <c r="L57" s="57">
        <f t="shared" si="12"/>
        <v>346.91048773652227</v>
      </c>
      <c r="M57" s="87">
        <f t="shared" si="12"/>
        <v>277.9962142964201</v>
      </c>
      <c r="N57" s="57">
        <f t="shared" si="12"/>
        <v>386.46448035682647</v>
      </c>
      <c r="O57" s="87">
        <f t="shared" si="12"/>
        <v>315.07351424571505</v>
      </c>
      <c r="P57" s="103">
        <f t="shared" si="12"/>
        <v>0</v>
      </c>
      <c r="Q57" s="87">
        <f t="shared" si="12"/>
        <v>344.47664829136187</v>
      </c>
      <c r="R57" s="57">
        <f t="shared" si="12"/>
        <v>692.2350653124698</v>
      </c>
      <c r="S57" s="87">
        <f t="shared" si="12"/>
        <v>784.377597194277</v>
      </c>
      <c r="T57" s="57">
        <f t="shared" si="12"/>
        <v>454.2400482640848</v>
      </c>
      <c r="U57" s="87">
        <f t="shared" si="12"/>
        <v>560.7346128638629</v>
      </c>
      <c r="V57" s="57">
        <f t="shared" si="12"/>
        <v>413.7457713069097</v>
      </c>
      <c r="W57" s="87">
        <f t="shared" si="12"/>
        <v>414.4118005414844</v>
      </c>
      <c r="X57" s="103">
        <f t="shared" si="12"/>
        <v>0</v>
      </c>
      <c r="Y57" s="87">
        <f t="shared" si="12"/>
        <v>651.0776637813804</v>
      </c>
    </row>
    <row r="58" spans="1:25" ht="15">
      <c r="A58">
        <f t="shared" si="11"/>
        <v>27</v>
      </c>
      <c r="B58" s="48">
        <v>0.27</v>
      </c>
      <c r="C58">
        <v>0.61281</v>
      </c>
      <c r="E58" s="87">
        <f t="shared" si="8"/>
        <v>389.16079100346786</v>
      </c>
      <c r="F58" s="57">
        <f t="shared" si="4"/>
        <v>811.2437377877767</v>
      </c>
      <c r="G58" s="87">
        <f t="shared" si="4"/>
        <v>556.3454285081441</v>
      </c>
      <c r="H58" s="57">
        <f t="shared" si="4"/>
        <v>373.72791085463865</v>
      </c>
      <c r="I58" s="87">
        <f t="shared" si="4"/>
        <v>647.5825913832978</v>
      </c>
      <c r="J58" s="57">
        <f t="shared" si="12"/>
        <v>661.7332075502692</v>
      </c>
      <c r="K58" s="87">
        <f t="shared" si="12"/>
        <v>577.8429774911612</v>
      </c>
      <c r="L58" s="57">
        <f t="shared" si="12"/>
        <v>343.5840499499071</v>
      </c>
      <c r="M58" s="87">
        <f t="shared" si="12"/>
        <v>275.2217783355304</v>
      </c>
      <c r="N58" s="57">
        <f t="shared" si="12"/>
        <v>383.64564110898704</v>
      </c>
      <c r="O58" s="87">
        <f t="shared" si="12"/>
        <v>312.4293070613295</v>
      </c>
      <c r="P58" s="103">
        <f t="shared" si="12"/>
        <v>0</v>
      </c>
      <c r="Q58" s="87">
        <f t="shared" si="12"/>
        <v>341.6657082627777</v>
      </c>
      <c r="R58" s="57">
        <f t="shared" si="12"/>
        <v>686.8804801734502</v>
      </c>
      <c r="S58" s="87">
        <f t="shared" si="12"/>
        <v>779.7041017622367</v>
      </c>
      <c r="T58" s="57">
        <f t="shared" si="12"/>
        <v>451.04694305146006</v>
      </c>
      <c r="U58" s="87">
        <f t="shared" si="12"/>
        <v>556.172644392095</v>
      </c>
      <c r="V58" s="57">
        <f t="shared" si="12"/>
        <v>410.5971825403196</v>
      </c>
      <c r="W58" s="87">
        <f t="shared" si="12"/>
        <v>411.2044076655712</v>
      </c>
      <c r="X58" s="103">
        <f t="shared" si="12"/>
        <v>0</v>
      </c>
      <c r="Y58" s="87">
        <f t="shared" si="12"/>
        <v>647.9237515437333</v>
      </c>
    </row>
    <row r="59" spans="1:25" ht="15">
      <c r="A59">
        <f t="shared" si="11"/>
        <v>28.000000000000004</v>
      </c>
      <c r="B59" s="48">
        <v>0.28</v>
      </c>
      <c r="C59">
        <v>0.58284</v>
      </c>
      <c r="E59" s="87">
        <f t="shared" si="8"/>
        <v>386.2492530998149</v>
      </c>
      <c r="F59" s="57">
        <f t="shared" si="4"/>
        <v>806.3758732433018</v>
      </c>
      <c r="G59" s="87">
        <f t="shared" si="4"/>
        <v>553.1263656322764</v>
      </c>
      <c r="H59" s="57">
        <f t="shared" si="4"/>
        <v>370.2333336578731</v>
      </c>
      <c r="I59" s="87">
        <f t="shared" si="4"/>
        <v>644.5661279795409</v>
      </c>
      <c r="J59" s="57">
        <f t="shared" si="12"/>
        <v>658.305061122992</v>
      </c>
      <c r="K59" s="87">
        <f t="shared" si="12"/>
        <v>573.206378517208</v>
      </c>
      <c r="L59" s="57">
        <f t="shared" si="12"/>
        <v>340.3196969549872</v>
      </c>
      <c r="M59" s="87">
        <f t="shared" si="12"/>
        <v>272.499124578233</v>
      </c>
      <c r="N59" s="57">
        <f t="shared" si="12"/>
        <v>380.8794128097812</v>
      </c>
      <c r="O59" s="87">
        <f t="shared" si="12"/>
        <v>309.8344514845111</v>
      </c>
      <c r="P59" s="103">
        <f t="shared" si="12"/>
        <v>0</v>
      </c>
      <c r="Q59" s="87">
        <f t="shared" si="12"/>
        <v>338.9072317514265</v>
      </c>
      <c r="R59" s="57">
        <f t="shared" si="12"/>
        <v>681.6258332639408</v>
      </c>
      <c r="S59" s="87">
        <f t="shared" si="12"/>
        <v>775.1178326693013</v>
      </c>
      <c r="T59" s="57">
        <f t="shared" si="12"/>
        <v>447.9134341050828</v>
      </c>
      <c r="U59" s="87">
        <f t="shared" si="12"/>
        <v>551.6958207149868</v>
      </c>
      <c r="V59" s="57">
        <f t="shared" si="12"/>
        <v>407.5073591829291</v>
      </c>
      <c r="W59" s="87">
        <f t="shared" si="12"/>
        <v>408.05687772152675</v>
      </c>
      <c r="X59" s="103">
        <f t="shared" si="12"/>
        <v>0</v>
      </c>
      <c r="Y59" s="87">
        <f t="shared" si="12"/>
        <v>644.8287040728006</v>
      </c>
    </row>
    <row r="60" spans="1:25" ht="15">
      <c r="A60">
        <f t="shared" si="11"/>
        <v>28.999999999999996</v>
      </c>
      <c r="B60" s="48">
        <v>0.29</v>
      </c>
      <c r="C60">
        <v>0.55338</v>
      </c>
      <c r="E60" s="87">
        <f t="shared" si="8"/>
        <v>383.3872608862141</v>
      </c>
      <c r="F60" s="57">
        <f t="shared" si="4"/>
        <v>801.5908452326167</v>
      </c>
      <c r="G60" s="87">
        <f t="shared" si="4"/>
        <v>549.9620816041461</v>
      </c>
      <c r="H60" s="57">
        <f t="shared" si="4"/>
        <v>366.7982237407322</v>
      </c>
      <c r="I60" s="87">
        <f t="shared" si="4"/>
        <v>641.600995784857</v>
      </c>
      <c r="J60" s="57">
        <f t="shared" si="12"/>
        <v>654.9352515218046</v>
      </c>
      <c r="K60" s="87">
        <f t="shared" si="12"/>
        <v>568.6486806268956</v>
      </c>
      <c r="L60" s="57">
        <f t="shared" si="12"/>
        <v>337.11089351053135</v>
      </c>
      <c r="M60" s="87">
        <f t="shared" si="12"/>
        <v>269.82280226625494</v>
      </c>
      <c r="N60" s="57">
        <f t="shared" si="12"/>
        <v>378.1602574646159</v>
      </c>
      <c r="O60" s="87">
        <f t="shared" si="12"/>
        <v>307.28375260920006</v>
      </c>
      <c r="P60" s="103">
        <f t="shared" si="12"/>
        <v>0</v>
      </c>
      <c r="Q60" s="87">
        <f t="shared" si="12"/>
        <v>336.1956962818099</v>
      </c>
      <c r="R60" s="57">
        <f t="shared" si="12"/>
        <v>676.4606047703088</v>
      </c>
      <c r="S60" s="87">
        <f t="shared" si="12"/>
        <v>770.609608195565</v>
      </c>
      <c r="T60" s="57">
        <f t="shared" si="12"/>
        <v>444.83324813376896</v>
      </c>
      <c r="U60" s="87">
        <f t="shared" si="12"/>
        <v>547.295179222574</v>
      </c>
      <c r="V60" s="57">
        <f t="shared" si="12"/>
        <v>404.4701154021909</v>
      </c>
      <c r="W60" s="87">
        <f t="shared" si="12"/>
        <v>404.9629093481016</v>
      </c>
      <c r="X60" s="103">
        <f t="shared" si="12"/>
        <v>0</v>
      </c>
      <c r="Y60" s="87">
        <f t="shared" si="12"/>
        <v>641.7863250773494</v>
      </c>
    </row>
    <row r="61" spans="1:25" ht="15">
      <c r="A61">
        <f>B61*100</f>
        <v>30</v>
      </c>
      <c r="B61" s="48">
        <v>0.3</v>
      </c>
      <c r="C61">
        <v>0.5244</v>
      </c>
      <c r="D61" s="56"/>
      <c r="E61" s="87">
        <f t="shared" si="8"/>
        <v>380.5718999103094</v>
      </c>
      <c r="F61" s="57">
        <f t="shared" si="4"/>
        <v>796.8837810184398</v>
      </c>
      <c r="G61" s="87">
        <f t="shared" si="4"/>
        <v>546.8493541385924</v>
      </c>
      <c r="H61" s="57">
        <f t="shared" si="4"/>
        <v>363.41908302794394</v>
      </c>
      <c r="I61" s="87">
        <f t="shared" si="4"/>
        <v>638.6841753163594</v>
      </c>
      <c r="J61" s="57">
        <f t="shared" si="12"/>
        <v>651.6203471687016</v>
      </c>
      <c r="K61" s="87">
        <f t="shared" si="12"/>
        <v>564.1652425800098</v>
      </c>
      <c r="L61" s="57">
        <f t="shared" si="12"/>
        <v>333.954371995924</v>
      </c>
      <c r="M61" s="87">
        <f t="shared" si="12"/>
        <v>267.1900860204599</v>
      </c>
      <c r="N61" s="57">
        <f t="shared" si="12"/>
        <v>375.4854060761946</v>
      </c>
      <c r="O61" s="87">
        <f t="shared" si="12"/>
        <v>304.7746129823666</v>
      </c>
      <c r="P61" s="103">
        <f t="shared" si="12"/>
        <v>0</v>
      </c>
      <c r="Q61" s="87">
        <f t="shared" si="12"/>
        <v>333.528340616179</v>
      </c>
      <c r="R61" s="57">
        <f t="shared" si="12"/>
        <v>671.3795347857381</v>
      </c>
      <c r="S61" s="87">
        <f t="shared" si="12"/>
        <v>766.1748374810749</v>
      </c>
      <c r="T61" s="57">
        <f t="shared" si="12"/>
        <v>441.80324849192664</v>
      </c>
      <c r="U61" s="87">
        <f t="shared" si="12"/>
        <v>542.9662386098748</v>
      </c>
      <c r="V61" s="57">
        <f t="shared" si="12"/>
        <v>401.4823582818313</v>
      </c>
      <c r="W61" s="87">
        <f t="shared" si="12"/>
        <v>401.9193518646712</v>
      </c>
      <c r="X61" s="103">
        <f t="shared" si="12"/>
        <v>0</v>
      </c>
      <c r="Y61" s="87">
        <f t="shared" si="12"/>
        <v>638.7935164117628</v>
      </c>
    </row>
    <row r="62" spans="1:25" ht="15">
      <c r="A62">
        <f>B62*100</f>
        <v>31</v>
      </c>
      <c r="B62" s="48">
        <v>0.31</v>
      </c>
      <c r="C62">
        <v>0.49585</v>
      </c>
      <c r="E62" s="87">
        <f t="shared" si="8"/>
        <v>377.7983127515076</v>
      </c>
      <c r="F62" s="57">
        <f t="shared" si="4"/>
        <v>792.246559371968</v>
      </c>
      <c r="G62" s="87">
        <f t="shared" si="4"/>
        <v>543.7828127603466</v>
      </c>
      <c r="H62" s="57">
        <f t="shared" si="4"/>
        <v>360.09008139405483</v>
      </c>
      <c r="I62" s="87">
        <f t="shared" si="4"/>
        <v>635.8106341025704</v>
      </c>
      <c r="J62" s="57">
        <f t="shared" si="12"/>
        <v>648.3546287670079</v>
      </c>
      <c r="K62" s="87">
        <f t="shared" si="12"/>
        <v>559.7483289761939</v>
      </c>
      <c r="L62" s="57">
        <f t="shared" si="12"/>
        <v>330.8446863768061</v>
      </c>
      <c r="M62" s="87">
        <f t="shared" si="12"/>
        <v>264.596433542287</v>
      </c>
      <c r="N62" s="57">
        <f t="shared" si="12"/>
        <v>372.8502436490232</v>
      </c>
      <c r="O62" s="87">
        <f t="shared" si="12"/>
        <v>302.3027035156276</v>
      </c>
      <c r="P62" s="103">
        <f t="shared" si="12"/>
        <v>0</v>
      </c>
      <c r="Q62" s="87">
        <f t="shared" si="12"/>
        <v>330.90056269161846</v>
      </c>
      <c r="R62" s="57">
        <f t="shared" si="12"/>
        <v>666.3738567988681</v>
      </c>
      <c r="S62" s="87">
        <f t="shared" si="12"/>
        <v>761.8058690925761</v>
      </c>
      <c r="T62" s="57">
        <f t="shared" si="12"/>
        <v>438.8182074369026</v>
      </c>
      <c r="U62" s="87">
        <f t="shared" si="12"/>
        <v>538.7015300352522</v>
      </c>
      <c r="V62" s="57">
        <f t="shared" si="12"/>
        <v>398.53893296139427</v>
      </c>
      <c r="W62" s="87">
        <f t="shared" si="12"/>
        <v>398.9209541368611</v>
      </c>
      <c r="X62" s="103">
        <f t="shared" si="12"/>
        <v>0</v>
      </c>
      <c r="Y62" s="87">
        <f t="shared" si="12"/>
        <v>635.8451145000134</v>
      </c>
    </row>
    <row r="63" spans="1:25" ht="15">
      <c r="A63">
        <f aca="true" t="shared" si="13" ref="A63:A70">B63*100</f>
        <v>32</v>
      </c>
      <c r="B63" s="48">
        <v>0.32</v>
      </c>
      <c r="C63">
        <v>0.4677</v>
      </c>
      <c r="E63" s="87">
        <f t="shared" si="8"/>
        <v>375.0635849574525</v>
      </c>
      <c r="F63" s="57">
        <f t="shared" si="4"/>
        <v>787.6743075559198</v>
      </c>
      <c r="G63" s="87">
        <f t="shared" si="4"/>
        <v>540.7592351842479</v>
      </c>
      <c r="H63" s="57">
        <f t="shared" si="4"/>
        <v>356.80772076379293</v>
      </c>
      <c r="I63" s="87">
        <f t="shared" si="4"/>
        <v>632.9773526606032</v>
      </c>
      <c r="J63" s="57">
        <f t="shared" si="12"/>
        <v>645.1346647387178</v>
      </c>
      <c r="K63" s="87">
        <f t="shared" si="12"/>
        <v>555.3932985752334</v>
      </c>
      <c r="L63" s="57">
        <f t="shared" si="12"/>
        <v>327.77856903256196</v>
      </c>
      <c r="M63" s="87">
        <f t="shared" si="12"/>
        <v>262.03911945259995</v>
      </c>
      <c r="N63" s="57">
        <f t="shared" si="12"/>
        <v>370.2520011858051</v>
      </c>
      <c r="O63" s="87">
        <f t="shared" si="12"/>
        <v>299.86542675595337</v>
      </c>
      <c r="P63" s="103">
        <f t="shared" si="12"/>
        <v>0</v>
      </c>
      <c r="Q63" s="87">
        <f t="shared" si="12"/>
        <v>328.3096012703793</v>
      </c>
      <c r="R63" s="57">
        <f t="shared" si="12"/>
        <v>661.4383109028824</v>
      </c>
      <c r="S63" s="87">
        <f t="shared" si="12"/>
        <v>757.498112170116</v>
      </c>
      <c r="T63" s="57">
        <f t="shared" si="12"/>
        <v>435.87498832310473</v>
      </c>
      <c r="U63" s="87">
        <f t="shared" si="12"/>
        <v>534.4965721937241</v>
      </c>
      <c r="V63" s="57">
        <f t="shared" si="12"/>
        <v>395.63674652460605</v>
      </c>
      <c r="W63" s="87">
        <f t="shared" si="12"/>
        <v>395.96456548404655</v>
      </c>
      <c r="X63" s="103">
        <f t="shared" si="12"/>
        <v>0</v>
      </c>
      <c r="Y63" s="87">
        <f t="shared" si="12"/>
        <v>632.9380211964848</v>
      </c>
    </row>
    <row r="64" spans="1:25" ht="15">
      <c r="A64">
        <f t="shared" si="13"/>
        <v>33</v>
      </c>
      <c r="B64" s="48">
        <v>0.33</v>
      </c>
      <c r="C64">
        <v>0.43991</v>
      </c>
      <c r="E64" s="87">
        <f t="shared" si="8"/>
        <v>372.3638305916695</v>
      </c>
      <c r="F64" s="57">
        <f t="shared" si="4"/>
        <v>783.1605285872524</v>
      </c>
      <c r="G64" s="87">
        <f t="shared" si="4"/>
        <v>537.7743250300816</v>
      </c>
      <c r="H64" s="57">
        <f t="shared" si="4"/>
        <v>353.5673370367955</v>
      </c>
      <c r="I64" s="87">
        <f t="shared" si="4"/>
        <v>630.1803050132758</v>
      </c>
      <c r="J64" s="57">
        <f t="shared" si="12"/>
        <v>641.9558796464911</v>
      </c>
      <c r="K64" s="87">
        <f t="shared" si="12"/>
        <v>551.0939630568431</v>
      </c>
      <c r="L64" s="57">
        <f t="shared" si="12"/>
        <v>324.75166313570423</v>
      </c>
      <c r="M64" s="87">
        <f t="shared" si="12"/>
        <v>259.51450991255</v>
      </c>
      <c r="N64" s="57">
        <f t="shared" si="12"/>
        <v>367.6869866901451</v>
      </c>
      <c r="O64" s="87">
        <f t="shared" si="12"/>
        <v>297.45931943263724</v>
      </c>
      <c r="P64" s="103">
        <f t="shared" si="12"/>
        <v>0</v>
      </c>
      <c r="Q64" s="87">
        <f t="shared" si="12"/>
        <v>325.75177470212935</v>
      </c>
      <c r="R64" s="57">
        <f t="shared" si="12"/>
        <v>656.5658838886926</v>
      </c>
      <c r="S64" s="87">
        <f t="shared" si="12"/>
        <v>753.2454455670904</v>
      </c>
      <c r="T64" s="57">
        <f t="shared" si="12"/>
        <v>432.9694089564105</v>
      </c>
      <c r="U64" s="87">
        <f t="shared" si="12"/>
        <v>530.3453900119811</v>
      </c>
      <c r="V64" s="57">
        <f t="shared" si="12"/>
        <v>392.77167508310185</v>
      </c>
      <c r="W64" s="87">
        <f t="shared" si="12"/>
        <v>393.04598499872804</v>
      </c>
      <c r="X64" s="103">
        <f t="shared" si="12"/>
        <v>0</v>
      </c>
      <c r="Y64" s="87">
        <f t="shared" si="12"/>
        <v>630.0681056403547</v>
      </c>
    </row>
    <row r="65" spans="1:25" ht="15">
      <c r="A65">
        <f t="shared" si="13"/>
        <v>34</v>
      </c>
      <c r="B65" s="48">
        <v>0.34</v>
      </c>
      <c r="C65">
        <v>0.41246</v>
      </c>
      <c r="E65" s="87">
        <f t="shared" si="8"/>
        <v>369.6971066859213</v>
      </c>
      <c r="F65" s="57">
        <f t="shared" si="4"/>
        <v>778.7019739744451</v>
      </c>
      <c r="G65" s="87">
        <f t="shared" si="4"/>
        <v>534.8259341077403</v>
      </c>
      <c r="H65" s="57">
        <f t="shared" si="4"/>
        <v>350.3665981628811</v>
      </c>
      <c r="I65" s="87">
        <f t="shared" si="4"/>
        <v>627.417478171997</v>
      </c>
      <c r="J65" s="57">
        <f t="shared" si="12"/>
        <v>638.8159857716576</v>
      </c>
      <c r="K65" s="87">
        <f t="shared" si="12"/>
        <v>546.8472282608799</v>
      </c>
      <c r="L65" s="57">
        <f t="shared" si="12"/>
        <v>321.7617902724893</v>
      </c>
      <c r="M65" s="87">
        <f t="shared" si="12"/>
        <v>257.02078800271306</v>
      </c>
      <c r="N65" s="57">
        <f t="shared" si="12"/>
        <v>365.15335416384545</v>
      </c>
      <c r="O65" s="87">
        <f t="shared" si="12"/>
        <v>295.08264991032604</v>
      </c>
      <c r="P65" s="103">
        <f t="shared" si="12"/>
        <v>0</v>
      </c>
      <c r="Q65" s="87">
        <f t="shared" si="12"/>
        <v>323.2252421617025</v>
      </c>
      <c r="R65" s="57">
        <f t="shared" si="12"/>
        <v>651.7530691517545</v>
      </c>
      <c r="S65" s="87">
        <f t="shared" si="12"/>
        <v>749.0448087101976</v>
      </c>
      <c r="T65" s="57">
        <f t="shared" si="12"/>
        <v>430.09937823975866</v>
      </c>
      <c r="U65" s="87">
        <f t="shared" si="12"/>
        <v>526.2449959533684</v>
      </c>
      <c r="V65" s="57">
        <f t="shared" si="12"/>
        <v>389.9416566926991</v>
      </c>
      <c r="W65" s="87">
        <f t="shared" si="12"/>
        <v>390.16311222715575</v>
      </c>
      <c r="X65" s="103">
        <f t="shared" si="12"/>
        <v>0</v>
      </c>
      <c r="Y65" s="87">
        <f t="shared" si="12"/>
        <v>627.2333024012122</v>
      </c>
    </row>
    <row r="66" spans="1:25" ht="15">
      <c r="A66">
        <f t="shared" si="13"/>
        <v>35</v>
      </c>
      <c r="B66" s="48">
        <v>0.35</v>
      </c>
      <c r="C66">
        <v>0.38532</v>
      </c>
      <c r="E66" s="87">
        <f t="shared" si="8"/>
        <v>367.0604987878519</v>
      </c>
      <c r="F66" s="57">
        <f t="shared" si="4"/>
        <v>774.293770980216</v>
      </c>
      <c r="G66" s="87">
        <f t="shared" si="4"/>
        <v>531.910840132063</v>
      </c>
      <c r="H66" s="57">
        <f t="shared" si="4"/>
        <v>347.20200606677776</v>
      </c>
      <c r="I66" s="87">
        <f t="shared" si="4"/>
        <v>624.6858526538801</v>
      </c>
      <c r="J66" s="57">
        <f t="shared" si="12"/>
        <v>635.711551536212</v>
      </c>
      <c r="K66" s="87">
        <f t="shared" si="12"/>
        <v>542.6484529471297</v>
      </c>
      <c r="L66" s="57">
        <f t="shared" si="12"/>
        <v>318.8056828223015</v>
      </c>
      <c r="M66" s="87">
        <f t="shared" si="12"/>
        <v>254.5552283439526</v>
      </c>
      <c r="N66" s="57">
        <f t="shared" si="12"/>
        <v>362.6483346096096</v>
      </c>
      <c r="O66" s="87">
        <f t="shared" si="12"/>
        <v>292.73282073598995</v>
      </c>
      <c r="P66" s="103">
        <f t="shared" si="12"/>
        <v>0</v>
      </c>
      <c r="Q66" s="87">
        <f t="shared" si="12"/>
        <v>320.7272424113497</v>
      </c>
      <c r="R66" s="57">
        <f t="shared" si="12"/>
        <v>646.9946067852518</v>
      </c>
      <c r="S66" s="87">
        <f t="shared" si="12"/>
        <v>744.8916107394847</v>
      </c>
      <c r="T66" s="57">
        <f t="shared" si="12"/>
        <v>427.2617595275571</v>
      </c>
      <c r="U66" s="87">
        <f t="shared" si="12"/>
        <v>522.190908712904</v>
      </c>
      <c r="V66" s="57">
        <f t="shared" si="12"/>
        <v>387.1435984371243</v>
      </c>
      <c r="W66" s="87">
        <f t="shared" si="12"/>
        <v>387.3127964887051</v>
      </c>
      <c r="X66" s="103">
        <f t="shared" si="12"/>
        <v>0</v>
      </c>
      <c r="Y66" s="87">
        <f t="shared" si="12"/>
        <v>624.4305133334407</v>
      </c>
    </row>
    <row r="67" spans="1:25" ht="15">
      <c r="A67">
        <f t="shared" si="13"/>
        <v>36</v>
      </c>
      <c r="B67" s="48">
        <v>0.36</v>
      </c>
      <c r="C67">
        <v>0.35846</v>
      </c>
      <c r="E67" s="87">
        <f t="shared" si="8"/>
        <v>364.4510924451052</v>
      </c>
      <c r="F67" s="57">
        <f t="shared" si="4"/>
        <v>769.9310468672832</v>
      </c>
      <c r="G67" s="87">
        <f t="shared" si="4"/>
        <v>529.0258208178885</v>
      </c>
      <c r="H67" s="57">
        <f t="shared" si="4"/>
        <v>344.07006267321344</v>
      </c>
      <c r="I67" s="87">
        <f t="shared" si="4"/>
        <v>621.9824089760388</v>
      </c>
      <c r="J67" s="57">
        <f t="shared" si="12"/>
        <v>632.6391453621491</v>
      </c>
      <c r="K67" s="87">
        <f t="shared" si="12"/>
        <v>538.4929958753786</v>
      </c>
      <c r="L67" s="57">
        <f t="shared" si="12"/>
        <v>315.88007316452536</v>
      </c>
      <c r="M67" s="87">
        <f t="shared" si="12"/>
        <v>252.11510555713215</v>
      </c>
      <c r="N67" s="57">
        <f t="shared" si="12"/>
        <v>360.1691590301412</v>
      </c>
      <c r="O67" s="87">
        <f t="shared" si="12"/>
        <v>290.4072344565991</v>
      </c>
      <c r="P67" s="103">
        <f t="shared" si="12"/>
        <v>0</v>
      </c>
      <c r="Q67" s="87">
        <f t="shared" si="12"/>
        <v>318.2550142133219</v>
      </c>
      <c r="R67" s="57">
        <f t="shared" si="12"/>
        <v>642.2852368823682</v>
      </c>
      <c r="S67" s="87">
        <f t="shared" si="12"/>
        <v>740.7812607949986</v>
      </c>
      <c r="T67" s="57">
        <f t="shared" si="12"/>
        <v>424.45341617421394</v>
      </c>
      <c r="U67" s="87">
        <f t="shared" si="12"/>
        <v>518.1786469856058</v>
      </c>
      <c r="V67" s="57">
        <f t="shared" si="12"/>
        <v>384.3744074001036</v>
      </c>
      <c r="W67" s="87">
        <f t="shared" si="12"/>
        <v>384.4918871027513</v>
      </c>
      <c r="X67" s="103">
        <f t="shared" si="12"/>
        <v>0</v>
      </c>
      <c r="Y67" s="87">
        <f t="shared" si="12"/>
        <v>621.6566402914236</v>
      </c>
    </row>
    <row r="68" spans="1:25" ht="15">
      <c r="A68">
        <f t="shared" si="13"/>
        <v>37</v>
      </c>
      <c r="B68" s="48">
        <v>0.37</v>
      </c>
      <c r="C68">
        <v>0.33185</v>
      </c>
      <c r="E68" s="87">
        <f t="shared" si="8"/>
        <v>361.86597320532525</v>
      </c>
      <c r="F68" s="57">
        <f t="shared" si="4"/>
        <v>765.608928898365</v>
      </c>
      <c r="G68" s="87">
        <f t="shared" si="4"/>
        <v>526.167653880056</v>
      </c>
      <c r="H68" s="57">
        <f t="shared" si="4"/>
        <v>340.96726990691616</v>
      </c>
      <c r="I68" s="87">
        <f t="shared" si="4"/>
        <v>619.304127655586</v>
      </c>
      <c r="J68" s="57">
        <f t="shared" si="12"/>
        <v>629.5953356714635</v>
      </c>
      <c r="K68" s="87">
        <f t="shared" si="12"/>
        <v>534.3762158054121</v>
      </c>
      <c r="L68" s="57">
        <f t="shared" si="12"/>
        <v>312.9816936785454</v>
      </c>
      <c r="M68" s="87">
        <f t="shared" si="12"/>
        <v>249.69769426311535</v>
      </c>
      <c r="N68" s="57">
        <f t="shared" si="12"/>
        <v>357.7130584281436</v>
      </c>
      <c r="O68" s="87">
        <f t="shared" si="12"/>
        <v>288.1032936191237</v>
      </c>
      <c r="P68" s="103">
        <f t="shared" si="12"/>
        <v>0</v>
      </c>
      <c r="Q68" s="87">
        <f t="shared" si="12"/>
        <v>315.80579632986985</v>
      </c>
      <c r="R68" s="57">
        <f t="shared" si="12"/>
        <v>637.6196995362872</v>
      </c>
      <c r="S68" s="87">
        <f t="shared" si="12"/>
        <v>736.7091680167867</v>
      </c>
      <c r="T68" s="57">
        <f t="shared" si="12"/>
        <v>421.6712115341372</v>
      </c>
      <c r="U68" s="87">
        <f t="shared" si="12"/>
        <v>514.2037294664917</v>
      </c>
      <c r="V68" s="57">
        <f t="shared" si="12"/>
        <v>381.6309906653635</v>
      </c>
      <c r="W68" s="87">
        <f t="shared" si="12"/>
        <v>381.69723338866976</v>
      </c>
      <c r="X68" s="103">
        <f t="shared" si="12"/>
        <v>0</v>
      </c>
      <c r="Y68" s="87">
        <f>Y$3*$C68+Y$2</f>
        <v>618.9085851295445</v>
      </c>
    </row>
    <row r="69" spans="1:25" ht="15">
      <c r="A69">
        <f t="shared" si="13"/>
        <v>38</v>
      </c>
      <c r="B69" s="48">
        <v>0.38</v>
      </c>
      <c r="C69">
        <v>0.30548</v>
      </c>
      <c r="E69" s="87">
        <f t="shared" si="8"/>
        <v>359.3041695843933</v>
      </c>
      <c r="F69" s="57">
        <f t="shared" si="4"/>
        <v>761.3257928277009</v>
      </c>
      <c r="G69" s="87">
        <f t="shared" si="4"/>
        <v>523.3352652235118</v>
      </c>
      <c r="H69" s="57">
        <f t="shared" si="4"/>
        <v>337.89246174279515</v>
      </c>
      <c r="I69" s="87">
        <f t="shared" si="4"/>
        <v>616.6500021982264</v>
      </c>
      <c r="J69" s="57">
        <f aca="true" t="shared" si="14" ref="J69:Y84">J$3*$C69+J$2</f>
        <v>626.5789786048202</v>
      </c>
      <c r="K69" s="87">
        <f t="shared" si="14"/>
        <v>530.2965656571589</v>
      </c>
      <c r="L69" s="57">
        <f t="shared" si="14"/>
        <v>310.1094551574897</v>
      </c>
      <c r="M69" s="87">
        <f t="shared" si="14"/>
        <v>247.30208600218998</v>
      </c>
      <c r="N69" s="57">
        <f t="shared" si="14"/>
        <v>355.27910980451804</v>
      </c>
      <c r="O69" s="87">
        <f t="shared" si="14"/>
        <v>285.820132405887</v>
      </c>
      <c r="P69" s="103">
        <f t="shared" si="14"/>
        <v>0</v>
      </c>
      <c r="Q69" s="87">
        <f t="shared" si="14"/>
        <v>313.37866834841066</v>
      </c>
      <c r="R69" s="57">
        <f t="shared" si="14"/>
        <v>632.9962414447368</v>
      </c>
      <c r="S69" s="87">
        <f t="shared" si="14"/>
        <v>732.673802118198</v>
      </c>
      <c r="T69" s="57">
        <f t="shared" si="14"/>
        <v>418.91410005879624</v>
      </c>
      <c r="U69" s="87">
        <f t="shared" si="14"/>
        <v>510.26466238723424</v>
      </c>
      <c r="V69" s="57">
        <f t="shared" si="14"/>
        <v>378.91231726081276</v>
      </c>
      <c r="W69" s="87">
        <f t="shared" si="14"/>
        <v>378.92778511958556</v>
      </c>
      <c r="X69" s="103">
        <f t="shared" si="14"/>
        <v>0</v>
      </c>
      <c r="Y69" s="87">
        <f t="shared" si="14"/>
        <v>616.1853151325978</v>
      </c>
    </row>
    <row r="70" spans="1:25" ht="15">
      <c r="A70">
        <f t="shared" si="13"/>
        <v>39</v>
      </c>
      <c r="B70" s="48">
        <v>0.39</v>
      </c>
      <c r="C70">
        <v>0.27932</v>
      </c>
      <c r="E70" s="87">
        <f t="shared" si="8"/>
        <v>356.76276712995355</v>
      </c>
      <c r="F70" s="57">
        <f aca="true" t="shared" si="15" ref="F70:O70">F$3*$C70+F$2</f>
        <v>757.0767659180091</v>
      </c>
      <c r="G70" s="87">
        <f t="shared" si="15"/>
        <v>520.5254325630947</v>
      </c>
      <c r="H70" s="57">
        <f t="shared" si="15"/>
        <v>334.8421401055784</v>
      </c>
      <c r="I70" s="87">
        <f t="shared" si="15"/>
        <v>614.0170131210732</v>
      </c>
      <c r="J70" s="57">
        <f t="shared" si="15"/>
        <v>623.5866425842139</v>
      </c>
      <c r="K70" s="87">
        <f t="shared" si="15"/>
        <v>526.2494041904049</v>
      </c>
      <c r="L70" s="57">
        <f t="shared" si="15"/>
        <v>307.26008998074275</v>
      </c>
      <c r="M70" s="87">
        <f t="shared" si="15"/>
        <v>244.92555539521967</v>
      </c>
      <c r="N70" s="57">
        <f t="shared" si="15"/>
        <v>352.86454416196796</v>
      </c>
      <c r="O70" s="87">
        <f t="shared" si="15"/>
        <v>283.55515336385935</v>
      </c>
      <c r="P70" s="103">
        <f t="shared" si="14"/>
        <v>0</v>
      </c>
      <c r="Q70" s="87">
        <f>Q$3*$C70+Q$2</f>
        <v>310.97086903119515</v>
      </c>
      <c r="R70" s="57">
        <f>R$3*$C70+R$2</f>
        <v>628.4096027009008</v>
      </c>
      <c r="S70" s="87">
        <f>S$3*$C70+S$2</f>
        <v>728.6705722392793</v>
      </c>
      <c r="T70" s="57">
        <f>T$3*$C70+T$2</f>
        <v>416.178945102599</v>
      </c>
      <c r="U70" s="87">
        <f>U$3*$C70+U$2</f>
        <v>506.3569644428515</v>
      </c>
      <c r="V70" s="57">
        <f t="shared" si="14"/>
        <v>376.2152942701776</v>
      </c>
      <c r="W70" s="87">
        <f t="shared" si="14"/>
        <v>376.1803916148741</v>
      </c>
      <c r="X70" s="103">
        <f t="shared" si="14"/>
        <v>0</v>
      </c>
      <c r="Y70" s="87">
        <f t="shared" si="14"/>
        <v>613.4837321549669</v>
      </c>
    </row>
    <row r="71" spans="1:25" ht="15">
      <c r="A71">
        <f>B71*100</f>
        <v>40</v>
      </c>
      <c r="B71" s="48">
        <v>0.4</v>
      </c>
      <c r="C71">
        <v>0.25335</v>
      </c>
      <c r="D71" s="56"/>
      <c r="E71" s="87">
        <f t="shared" si="8"/>
        <v>354.23982287376845</v>
      </c>
      <c r="F71" s="57">
        <f aca="true" t="shared" si="16" ref="F71:L81">F$3*$C71+F$2</f>
        <v>752.8585996777684</v>
      </c>
      <c r="G71" s="87">
        <f t="shared" si="16"/>
        <v>517.7360077086975</v>
      </c>
      <c r="H71" s="57">
        <f t="shared" si="16"/>
        <v>331.8139729450845</v>
      </c>
      <c r="I71" s="87">
        <f t="shared" si="16"/>
        <v>611.4031474355355</v>
      </c>
      <c r="J71" s="57">
        <f t="shared" si="16"/>
        <v>620.6160398909743</v>
      </c>
      <c r="K71" s="87">
        <f t="shared" si="16"/>
        <v>522.2316372450074</v>
      </c>
      <c r="L71" s="57">
        <f t="shared" si="16"/>
        <v>304.43141973456085</v>
      </c>
      <c r="M71" s="87">
        <f t="shared" si="14"/>
        <v>242.56628552278013</v>
      </c>
      <c r="N71" s="57">
        <f t="shared" si="14"/>
        <v>350.4675155022958</v>
      </c>
      <c r="O71" s="87">
        <f t="shared" si="14"/>
        <v>281.3066248576873</v>
      </c>
      <c r="P71" s="103">
        <f t="shared" si="14"/>
        <v>0</v>
      </c>
      <c r="Q71" s="87">
        <f t="shared" si="14"/>
        <v>308.58055755305725</v>
      </c>
      <c r="R71" s="57">
        <f t="shared" si="14"/>
        <v>623.8562767002347</v>
      </c>
      <c r="S71" s="87">
        <f t="shared" si="14"/>
        <v>724.696417806729</v>
      </c>
      <c r="T71" s="57">
        <f t="shared" si="14"/>
        <v>413.4636555684843</v>
      </c>
      <c r="U71" s="87">
        <f t="shared" si="14"/>
        <v>502.47764809668865</v>
      </c>
      <c r="V71" s="57">
        <f t="shared" si="14"/>
        <v>373.53785974927564</v>
      </c>
      <c r="W71" s="87">
        <f t="shared" si="14"/>
        <v>373.4529524207855</v>
      </c>
      <c r="X71" s="103">
        <f t="shared" si="14"/>
        <v>0</v>
      </c>
      <c r="Y71" s="87">
        <f t="shared" si="14"/>
        <v>610.8017707662408</v>
      </c>
    </row>
    <row r="72" spans="1:25" ht="15">
      <c r="A72">
        <f aca="true" t="shared" si="17" ref="A72:A135">B72*100</f>
        <v>41</v>
      </c>
      <c r="B72" s="48">
        <v>0.41</v>
      </c>
      <c r="C72">
        <v>0.22754</v>
      </c>
      <c r="E72" s="87">
        <f t="shared" si="8"/>
        <v>351.73242236348204</v>
      </c>
      <c r="F72" s="57">
        <f t="shared" si="16"/>
        <v>748.6664213696971</v>
      </c>
      <c r="G72" s="87">
        <f t="shared" si="16"/>
        <v>514.963768375159</v>
      </c>
      <c r="H72" s="57">
        <f t="shared" si="16"/>
        <v>328.8044621860415</v>
      </c>
      <c r="I72" s="87">
        <f t="shared" si="16"/>
        <v>608.8053856587265</v>
      </c>
      <c r="J72" s="57">
        <f t="shared" si="16"/>
        <v>617.6637389470962</v>
      </c>
      <c r="K72" s="87">
        <f t="shared" si="16"/>
        <v>518.238623580752</v>
      </c>
      <c r="L72" s="57">
        <f t="shared" si="16"/>
        <v>301.6201767983285</v>
      </c>
      <c r="M72" s="87">
        <f t="shared" si="14"/>
        <v>240.22155100573488</v>
      </c>
      <c r="N72" s="57">
        <f t="shared" si="14"/>
        <v>348.0852548282049</v>
      </c>
      <c r="O72" s="87">
        <f t="shared" si="14"/>
        <v>279.0719494343412</v>
      </c>
      <c r="P72" s="103">
        <f t="shared" si="14"/>
        <v>0</v>
      </c>
      <c r="Q72" s="87">
        <f t="shared" si="14"/>
        <v>306.2049726762479</v>
      </c>
      <c r="R72" s="57">
        <f t="shared" si="14"/>
        <v>619.3310035359225</v>
      </c>
      <c r="S72" s="87">
        <f t="shared" si="14"/>
        <v>720.7467479605941</v>
      </c>
      <c r="T72" s="57">
        <f t="shared" si="14"/>
        <v>410.76509481086003</v>
      </c>
      <c r="U72" s="87">
        <f t="shared" si="14"/>
        <v>498.6222320437636</v>
      </c>
      <c r="V72" s="57">
        <f t="shared" si="14"/>
        <v>370.87692078183323</v>
      </c>
      <c r="W72" s="87">
        <f t="shared" si="14"/>
        <v>370.74231685669514</v>
      </c>
      <c r="X72" s="103">
        <f t="shared" si="14"/>
        <v>0</v>
      </c>
      <c r="Y72" s="87">
        <f t="shared" si="14"/>
        <v>608.136332820803</v>
      </c>
    </row>
    <row r="73" spans="1:25" ht="15">
      <c r="A73">
        <f t="shared" si="17"/>
        <v>42</v>
      </c>
      <c r="B73" s="48">
        <v>0.42</v>
      </c>
      <c r="C73">
        <v>0.20189</v>
      </c>
      <c r="E73" s="87">
        <f t="shared" si="8"/>
        <v>349.2405655990944</v>
      </c>
      <c r="F73" s="57">
        <f t="shared" si="16"/>
        <v>744.5002309937951</v>
      </c>
      <c r="G73" s="87">
        <f t="shared" si="16"/>
        <v>512.2087145624795</v>
      </c>
      <c r="H73" s="57">
        <f t="shared" si="16"/>
        <v>325.8136078284494</v>
      </c>
      <c r="I73" s="87">
        <f t="shared" si="16"/>
        <v>606.2237277906464</v>
      </c>
      <c r="J73" s="57">
        <f t="shared" si="16"/>
        <v>614.7297397525797</v>
      </c>
      <c r="K73" s="87">
        <f t="shared" si="16"/>
        <v>514.2703631976389</v>
      </c>
      <c r="L73" s="57">
        <f t="shared" si="16"/>
        <v>298.82636117204567</v>
      </c>
      <c r="M73" s="87">
        <f t="shared" si="14"/>
        <v>237.89135184408394</v>
      </c>
      <c r="N73" s="57">
        <f t="shared" si="14"/>
        <v>345.71776213969537</v>
      </c>
      <c r="O73" s="87">
        <f t="shared" si="14"/>
        <v>276.85112709382093</v>
      </c>
      <c r="P73" s="103">
        <f t="shared" si="14"/>
        <v>0</v>
      </c>
      <c r="Q73" s="87">
        <f t="shared" si="14"/>
        <v>303.8441144007671</v>
      </c>
      <c r="R73" s="57">
        <f t="shared" si="14"/>
        <v>614.833783207964</v>
      </c>
      <c r="S73" s="87">
        <f t="shared" si="14"/>
        <v>716.8215627008746</v>
      </c>
      <c r="T73" s="57">
        <f t="shared" si="14"/>
        <v>408.0832628297263</v>
      </c>
      <c r="U73" s="87">
        <f t="shared" si="14"/>
        <v>494.7907162840763</v>
      </c>
      <c r="V73" s="57">
        <f t="shared" si="14"/>
        <v>368.2324773678504</v>
      </c>
      <c r="W73" s="87">
        <f t="shared" si="14"/>
        <v>368.04848492260305</v>
      </c>
      <c r="X73" s="103">
        <f t="shared" si="14"/>
        <v>0</v>
      </c>
      <c r="Y73" s="87">
        <f t="shared" si="14"/>
        <v>605.4874183186533</v>
      </c>
    </row>
    <row r="74" spans="1:25" ht="15">
      <c r="A74">
        <f t="shared" si="17"/>
        <v>43</v>
      </c>
      <c r="B74" s="48">
        <v>0.43</v>
      </c>
      <c r="C74">
        <v>0.17637</v>
      </c>
      <c r="E74" s="87">
        <f t="shared" si="8"/>
        <v>346.76133812824946</v>
      </c>
      <c r="F74" s="57">
        <f t="shared" si="16"/>
        <v>740.3551558127808</v>
      </c>
      <c r="G74" s="87">
        <f t="shared" si="16"/>
        <v>509.46762398549765</v>
      </c>
      <c r="H74" s="57">
        <f t="shared" si="16"/>
        <v>322.8379117970361</v>
      </c>
      <c r="I74" s="87">
        <f t="shared" si="16"/>
        <v>603.6551543484084</v>
      </c>
      <c r="J74" s="57">
        <f t="shared" si="16"/>
        <v>611.8106107294194</v>
      </c>
      <c r="K74" s="87">
        <f t="shared" si="16"/>
        <v>510.3222148554538</v>
      </c>
      <c r="L74" s="57">
        <f t="shared" si="16"/>
        <v>296.0467052350968</v>
      </c>
      <c r="M74" s="87">
        <f t="shared" si="14"/>
        <v>235.5729626586909</v>
      </c>
      <c r="N74" s="57">
        <f t="shared" si="14"/>
        <v>343.3622684394707</v>
      </c>
      <c r="O74" s="87">
        <f t="shared" si="14"/>
        <v>274.64156038309665</v>
      </c>
      <c r="P74" s="103">
        <f t="shared" si="14"/>
        <v>0</v>
      </c>
      <c r="Q74" s="87">
        <f t="shared" si="14"/>
        <v>301.49522148886575</v>
      </c>
      <c r="R74" s="57">
        <f t="shared" si="14"/>
        <v>610.3593558095428</v>
      </c>
      <c r="S74" s="87">
        <f t="shared" si="14"/>
        <v>712.9162711676175</v>
      </c>
      <c r="T74" s="57">
        <f t="shared" si="14"/>
        <v>405.41502297949114</v>
      </c>
      <c r="U74" s="87">
        <f t="shared" si="14"/>
        <v>490.97861951264485</v>
      </c>
      <c r="V74" s="57">
        <f t="shared" si="14"/>
        <v>365.6014365910534</v>
      </c>
      <c r="W74" s="87">
        <f t="shared" si="14"/>
        <v>365.3683059378845</v>
      </c>
      <c r="X74" s="103">
        <f t="shared" si="14"/>
        <v>0</v>
      </c>
      <c r="Y74" s="87">
        <f t="shared" si="14"/>
        <v>602.8519291141755</v>
      </c>
    </row>
    <row r="75" spans="1:25" ht="15">
      <c r="A75">
        <f t="shared" si="17"/>
        <v>44</v>
      </c>
      <c r="B75" s="48">
        <v>0.44</v>
      </c>
      <c r="C75">
        <v>0.15097</v>
      </c>
      <c r="D75" s="59"/>
      <c r="E75" s="87">
        <f t="shared" si="8"/>
        <v>344.2937684668285</v>
      </c>
      <c r="F75" s="57">
        <f t="shared" si="16"/>
        <v>736.2295715808934</v>
      </c>
      <c r="G75" s="87">
        <f t="shared" si="16"/>
        <v>506.73942254915994</v>
      </c>
      <c r="H75" s="57">
        <f t="shared" si="16"/>
        <v>319.87620806671094</v>
      </c>
      <c r="I75" s="87">
        <f t="shared" si="16"/>
        <v>601.0986588377168</v>
      </c>
      <c r="J75" s="57">
        <f t="shared" si="16"/>
        <v>608.9052080182803</v>
      </c>
      <c r="K75" s="87">
        <f t="shared" si="16"/>
        <v>506.39263147412544</v>
      </c>
      <c r="L75" s="57">
        <f t="shared" si="16"/>
        <v>293.28011978061005</v>
      </c>
      <c r="M75" s="87">
        <f t="shared" si="14"/>
        <v>233.26547498984357</v>
      </c>
      <c r="N75" s="57">
        <f t="shared" si="14"/>
        <v>341.01785072843205</v>
      </c>
      <c r="O75" s="87">
        <f t="shared" si="14"/>
        <v>272.44238348449176</v>
      </c>
      <c r="P75" s="103">
        <f t="shared" si="14"/>
        <v>0</v>
      </c>
      <c r="Q75" s="87">
        <f t="shared" si="14"/>
        <v>299.1573735279608</v>
      </c>
      <c r="R75" s="57">
        <f t="shared" si="14"/>
        <v>605.905968038387</v>
      </c>
      <c r="S75" s="87">
        <f t="shared" si="14"/>
        <v>709.0293430741722</v>
      </c>
      <c r="T75" s="57">
        <f t="shared" si="14"/>
        <v>402.7593297116238</v>
      </c>
      <c r="U75" s="87">
        <f t="shared" si="14"/>
        <v>487.1844479611417</v>
      </c>
      <c r="V75" s="57">
        <f t="shared" si="14"/>
        <v>362.9827674793511</v>
      </c>
      <c r="W75" s="87">
        <f t="shared" si="14"/>
        <v>362.7007296756646</v>
      </c>
      <c r="X75" s="103">
        <f t="shared" si="14"/>
        <v>0</v>
      </c>
      <c r="Y75" s="87">
        <f t="shared" si="14"/>
        <v>600.2288324921639</v>
      </c>
    </row>
    <row r="76" spans="1:25" ht="15">
      <c r="A76">
        <f t="shared" si="17"/>
        <v>45</v>
      </c>
      <c r="B76" s="48">
        <v>0.45</v>
      </c>
      <c r="C76">
        <v>0.12566</v>
      </c>
      <c r="D76" s="59"/>
      <c r="E76" s="87">
        <f t="shared" si="8"/>
        <v>341.8349421624756</v>
      </c>
      <c r="F76" s="57">
        <f t="shared" si="16"/>
        <v>732.1186055608514</v>
      </c>
      <c r="G76" s="87">
        <f t="shared" si="16"/>
        <v>504.0208879683053</v>
      </c>
      <c r="H76" s="57">
        <f t="shared" si="16"/>
        <v>316.92499856220195</v>
      </c>
      <c r="I76" s="87">
        <f t="shared" si="16"/>
        <v>598.5512217756852</v>
      </c>
      <c r="J76" s="57">
        <f t="shared" si="16"/>
        <v>606.0101000411569</v>
      </c>
      <c r="K76" s="87">
        <f t="shared" si="16"/>
        <v>502.4769718134395</v>
      </c>
      <c r="L76" s="57">
        <f t="shared" si="16"/>
        <v>290.52333718796996</v>
      </c>
      <c r="M76" s="87">
        <f t="shared" si="14"/>
        <v>230.96616345840556</v>
      </c>
      <c r="N76" s="57">
        <f t="shared" si="14"/>
        <v>338.68174000928286</v>
      </c>
      <c r="O76" s="87">
        <f t="shared" si="14"/>
        <v>270.2509989449764</v>
      </c>
      <c r="P76" s="103">
        <f t="shared" si="14"/>
        <v>0</v>
      </c>
      <c r="Q76" s="87">
        <f t="shared" si="14"/>
        <v>296.8278092803031</v>
      </c>
      <c r="R76" s="57">
        <f t="shared" si="14"/>
        <v>601.4683599876802</v>
      </c>
      <c r="S76" s="87">
        <f t="shared" si="14"/>
        <v>705.1561875605854</v>
      </c>
      <c r="T76" s="57">
        <f t="shared" si="14"/>
        <v>400.1130463805324</v>
      </c>
      <c r="U76" s="87">
        <f t="shared" si="14"/>
        <v>483.4037203245848</v>
      </c>
      <c r="V76" s="57">
        <f t="shared" si="14"/>
        <v>360.3733771164698</v>
      </c>
      <c r="W76" s="87">
        <f t="shared" si="14"/>
        <v>360.0426054553187</v>
      </c>
      <c r="X76" s="103">
        <f t="shared" si="14"/>
        <v>0</v>
      </c>
      <c r="Y76" s="87">
        <f t="shared" si="14"/>
        <v>597.6150303070019</v>
      </c>
    </row>
    <row r="77" spans="1:25" ht="15">
      <c r="A77">
        <f t="shared" si="17"/>
        <v>46</v>
      </c>
      <c r="B77" s="48">
        <v>0.46</v>
      </c>
      <c r="C77">
        <v>0.10043</v>
      </c>
      <c r="D77" s="59"/>
      <c r="E77" s="87">
        <f t="shared" si="8"/>
        <v>339.3838877310721</v>
      </c>
      <c r="F77" s="57">
        <f t="shared" si="16"/>
        <v>728.0206335068941</v>
      </c>
      <c r="G77" s="87">
        <f t="shared" si="16"/>
        <v>501.31094614788014</v>
      </c>
      <c r="H77" s="57">
        <f t="shared" si="16"/>
        <v>313.98311725841836</v>
      </c>
      <c r="I77" s="87">
        <f t="shared" si="16"/>
        <v>596.0118366680181</v>
      </c>
      <c r="J77" s="57">
        <f t="shared" si="16"/>
        <v>603.1241429387144</v>
      </c>
      <c r="K77" s="87">
        <f t="shared" si="16"/>
        <v>498.5736887933247</v>
      </c>
      <c r="L77" s="57">
        <f t="shared" si="16"/>
        <v>287.7752682503046</v>
      </c>
      <c r="M77" s="87">
        <f t="shared" si="14"/>
        <v>228.6741196046647</v>
      </c>
      <c r="N77" s="57">
        <f t="shared" si="14"/>
        <v>336.3530132829244</v>
      </c>
      <c r="O77" s="87">
        <f t="shared" si="14"/>
        <v>268.066540946874</v>
      </c>
      <c r="P77" s="103">
        <f t="shared" si="14"/>
        <v>0</v>
      </c>
      <c r="Q77" s="87">
        <f t="shared" si="14"/>
        <v>294.50560833330974</v>
      </c>
      <c r="R77" s="57">
        <f t="shared" si="14"/>
        <v>597.0447783551501</v>
      </c>
      <c r="S77" s="87">
        <f t="shared" si="14"/>
        <v>701.2952743402063</v>
      </c>
      <c r="T77" s="57">
        <f t="shared" si="14"/>
        <v>397.47512743768624</v>
      </c>
      <c r="U77" s="87">
        <f t="shared" si="14"/>
        <v>479.63494283464684</v>
      </c>
      <c r="V77" s="57">
        <f t="shared" si="14"/>
        <v>357.7722345303182</v>
      </c>
      <c r="W77" s="87">
        <f t="shared" si="14"/>
        <v>357.392883049972</v>
      </c>
      <c r="X77" s="103">
        <f t="shared" si="14"/>
        <v>0</v>
      </c>
      <c r="Y77" s="87">
        <f t="shared" si="14"/>
        <v>595.009489843484</v>
      </c>
    </row>
    <row r="78" spans="1:25" ht="15">
      <c r="A78">
        <f t="shared" si="17"/>
        <v>47</v>
      </c>
      <c r="B78" s="48">
        <v>0.47</v>
      </c>
      <c r="C78">
        <v>0.07527</v>
      </c>
      <c r="D78" s="59"/>
      <c r="E78" s="87">
        <f t="shared" si="8"/>
        <v>336.9396336884992</v>
      </c>
      <c r="F78" s="57">
        <f t="shared" si="16"/>
        <v>723.9340311732608</v>
      </c>
      <c r="G78" s="87">
        <f t="shared" si="16"/>
        <v>498.6085229928307</v>
      </c>
      <c r="H78" s="57">
        <f t="shared" si="16"/>
        <v>311.04939813026954</v>
      </c>
      <c r="I78" s="87">
        <f t="shared" si="16"/>
        <v>593.4794970204198</v>
      </c>
      <c r="J78" s="57">
        <f t="shared" si="16"/>
        <v>600.2461928516174</v>
      </c>
      <c r="K78" s="87">
        <f t="shared" si="16"/>
        <v>494.68123533370965</v>
      </c>
      <c r="L78" s="57">
        <f t="shared" si="16"/>
        <v>285.03482376074214</v>
      </c>
      <c r="M78" s="87">
        <f t="shared" si="14"/>
        <v>226.38843496890885</v>
      </c>
      <c r="N78" s="57">
        <f t="shared" si="14"/>
        <v>334.03074755025773</v>
      </c>
      <c r="O78" s="87">
        <f t="shared" si="14"/>
        <v>265.8881436725079</v>
      </c>
      <c r="P78" s="103">
        <f t="shared" si="14"/>
        <v>0</v>
      </c>
      <c r="Q78" s="87">
        <f t="shared" si="14"/>
        <v>292.18985027439754</v>
      </c>
      <c r="R78" s="57">
        <f t="shared" si="14"/>
        <v>592.633469838525</v>
      </c>
      <c r="S78" s="87">
        <f t="shared" si="14"/>
        <v>697.4450731263839</v>
      </c>
      <c r="T78" s="57">
        <f t="shared" si="14"/>
        <v>394.8445273345547</v>
      </c>
      <c r="U78" s="87">
        <f t="shared" si="14"/>
        <v>475.8766217230004</v>
      </c>
      <c r="V78" s="57">
        <f t="shared" si="14"/>
        <v>355.1783087488052</v>
      </c>
      <c r="W78" s="87">
        <f t="shared" si="14"/>
        <v>354.7505122327495</v>
      </c>
      <c r="X78" s="103">
        <f t="shared" si="14"/>
        <v>0</v>
      </c>
      <c r="Y78" s="87">
        <f t="shared" si="14"/>
        <v>592.4111783864047</v>
      </c>
    </row>
    <row r="79" spans="1:25" ht="15">
      <c r="A79">
        <f t="shared" si="17"/>
        <v>48</v>
      </c>
      <c r="B79" s="48">
        <v>0.48</v>
      </c>
      <c r="C79">
        <v>0.05015</v>
      </c>
      <c r="E79" s="87">
        <f t="shared" si="8"/>
        <v>334.49926558240105</v>
      </c>
      <c r="F79" s="57">
        <f t="shared" si="16"/>
        <v>719.8539258226699</v>
      </c>
      <c r="G79" s="87">
        <f t="shared" si="16"/>
        <v>495.9103962179959</v>
      </c>
      <c r="H79" s="57">
        <f t="shared" si="16"/>
        <v>308.1203431024834</v>
      </c>
      <c r="I79" s="87">
        <f t="shared" si="16"/>
        <v>590.9511833500036</v>
      </c>
      <c r="J79" s="57">
        <f t="shared" si="16"/>
        <v>597.3728182018609</v>
      </c>
      <c r="K79" s="87">
        <f t="shared" si="16"/>
        <v>490.79497019438014</v>
      </c>
      <c r="L79" s="57">
        <f t="shared" si="16"/>
        <v>282.2987360986671</v>
      </c>
      <c r="M79" s="87">
        <f t="shared" si="14"/>
        <v>224.10638417200158</v>
      </c>
      <c r="N79" s="57">
        <f t="shared" si="14"/>
        <v>331.71217381398645</v>
      </c>
      <c r="O79" s="87">
        <f t="shared" si="14"/>
        <v>263.71320966884826</v>
      </c>
      <c r="P79" s="103">
        <f t="shared" si="14"/>
        <v>0</v>
      </c>
      <c r="Q79" s="87">
        <f t="shared" si="14"/>
        <v>289.8777738658175</v>
      </c>
      <c r="R79" s="57">
        <f t="shared" si="14"/>
        <v>588.2291745309882</v>
      </c>
      <c r="S79" s="87">
        <f t="shared" si="14"/>
        <v>693.6009930591655</v>
      </c>
      <c r="T79" s="57">
        <f t="shared" si="14"/>
        <v>392.2181094255458</v>
      </c>
      <c r="U79" s="87">
        <f t="shared" si="14"/>
        <v>472.1242756846635</v>
      </c>
      <c r="V79" s="57">
        <f t="shared" si="14"/>
        <v>352.5885068556571</v>
      </c>
      <c r="W79" s="87">
        <f t="shared" si="14"/>
        <v>352.1123423230265</v>
      </c>
      <c r="X79" s="103">
        <f t="shared" si="14"/>
        <v>0</v>
      </c>
      <c r="Y79" s="87">
        <f t="shared" si="14"/>
        <v>589.8169977901475</v>
      </c>
    </row>
    <row r="80" spans="1:25" ht="15">
      <c r="A80">
        <f t="shared" si="17"/>
        <v>49</v>
      </c>
      <c r="B80" s="48">
        <v>0.49</v>
      </c>
      <c r="C80">
        <v>0.02507</v>
      </c>
      <c r="E80" s="87">
        <f t="shared" si="8"/>
        <v>332.06278341277755</v>
      </c>
      <c r="F80" s="57">
        <f t="shared" si="16"/>
        <v>715.7803174551213</v>
      </c>
      <c r="G80" s="87">
        <f t="shared" si="16"/>
        <v>493.2165658233759</v>
      </c>
      <c r="H80" s="57">
        <f t="shared" si="16"/>
        <v>305.19595217506</v>
      </c>
      <c r="I80" s="87">
        <f t="shared" si="16"/>
        <v>588.4268956567697</v>
      </c>
      <c r="J80" s="57">
        <f t="shared" si="16"/>
        <v>594.5040189894447</v>
      </c>
      <c r="K80" s="87">
        <f t="shared" si="16"/>
        <v>486.9148933753362</v>
      </c>
      <c r="L80" s="57">
        <f t="shared" si="16"/>
        <v>279.56700526407946</v>
      </c>
      <c r="M80" s="87">
        <f t="shared" si="14"/>
        <v>221.82796721394288</v>
      </c>
      <c r="N80" s="57">
        <f t="shared" si="14"/>
        <v>329.39729207411045</v>
      </c>
      <c r="O80" s="87">
        <f t="shared" si="14"/>
        <v>261.5417389358951</v>
      </c>
      <c r="P80" s="103">
        <f t="shared" si="14"/>
        <v>0</v>
      </c>
      <c r="Q80" s="87">
        <f t="shared" si="14"/>
        <v>287.5693791075696</v>
      </c>
      <c r="R80" s="57">
        <f t="shared" si="14"/>
        <v>583.8318924325398</v>
      </c>
      <c r="S80" s="87">
        <f t="shared" si="14"/>
        <v>689.7630341385509</v>
      </c>
      <c r="T80" s="57">
        <f t="shared" si="14"/>
        <v>389.5958737106594</v>
      </c>
      <c r="U80" s="87">
        <f t="shared" si="14"/>
        <v>468.3779047196359</v>
      </c>
      <c r="V80" s="57">
        <f t="shared" si="14"/>
        <v>350.00282885087387</v>
      </c>
      <c r="W80" s="87">
        <f t="shared" si="14"/>
        <v>349.4783733208031</v>
      </c>
      <c r="X80" s="103">
        <f t="shared" si="14"/>
        <v>0</v>
      </c>
      <c r="Y80" s="87">
        <f t="shared" si="14"/>
        <v>587.2269480547124</v>
      </c>
    </row>
    <row r="81" spans="1:25" s="76" customFormat="1" ht="15">
      <c r="A81" s="76">
        <f t="shared" si="17"/>
        <v>50</v>
      </c>
      <c r="B81" s="77">
        <v>0.5</v>
      </c>
      <c r="C81" s="76">
        <v>0</v>
      </c>
      <c r="E81" s="87">
        <f t="shared" si="8"/>
        <v>329.6272727272727</v>
      </c>
      <c r="F81" s="78">
        <f t="shared" si="16"/>
        <v>711.7083333333334</v>
      </c>
      <c r="G81" s="87">
        <f t="shared" si="16"/>
        <v>490.5238095238095</v>
      </c>
      <c r="H81" s="78">
        <f t="shared" si="16"/>
        <v>302.27272727272725</v>
      </c>
      <c r="I81" s="87">
        <f t="shared" si="16"/>
        <v>585.9036144578313</v>
      </c>
      <c r="J81" s="78">
        <f t="shared" si="16"/>
        <v>591.6363636363636</v>
      </c>
      <c r="K81" s="87">
        <f t="shared" si="16"/>
        <v>483.03636363636366</v>
      </c>
      <c r="L81" s="78">
        <f t="shared" si="16"/>
        <v>276.8363636363636</v>
      </c>
      <c r="M81" s="87">
        <f t="shared" si="14"/>
        <v>219.55045871559633</v>
      </c>
      <c r="N81" s="78">
        <f t="shared" si="14"/>
        <v>327.0833333333333</v>
      </c>
      <c r="O81" s="87">
        <f t="shared" si="14"/>
        <v>259.37113402061857</v>
      </c>
      <c r="P81" s="103">
        <f t="shared" si="14"/>
        <v>0</v>
      </c>
      <c r="Q81" s="87">
        <f t="shared" si="14"/>
        <v>285.26190476190476</v>
      </c>
      <c r="R81" s="78">
        <f t="shared" si="14"/>
        <v>579.4363636363636</v>
      </c>
      <c r="S81" s="87">
        <f t="shared" si="14"/>
        <v>685.9266055045872</v>
      </c>
      <c r="T81" s="78">
        <f t="shared" si="14"/>
        <v>386.9746835443038</v>
      </c>
      <c r="U81" s="87">
        <f t="shared" si="14"/>
        <v>464.6330275229358</v>
      </c>
      <c r="V81" s="78">
        <f t="shared" si="14"/>
        <v>347.41818181818184</v>
      </c>
      <c r="W81" s="87">
        <f t="shared" si="14"/>
        <v>346.8454545454546</v>
      </c>
      <c r="X81" s="103">
        <f t="shared" si="14"/>
        <v>0</v>
      </c>
      <c r="Y81" s="87">
        <f t="shared" si="14"/>
        <v>584.6379310344828</v>
      </c>
    </row>
    <row r="82" spans="1:25" ht="15">
      <c r="A82">
        <f t="shared" si="17"/>
        <v>51</v>
      </c>
      <c r="B82" s="48">
        <v>0.51</v>
      </c>
      <c r="C82">
        <v>0.02507</v>
      </c>
      <c r="E82" s="87">
        <f>-E$3*C82+E$2</f>
        <v>327.1917620417679</v>
      </c>
      <c r="F82" s="57">
        <f aca="true" t="shared" si="18" ref="F82:O82">-F$3*$C82+F$2</f>
        <v>707.6363492115454</v>
      </c>
      <c r="G82" s="87">
        <f t="shared" si="18"/>
        <v>487.83105322424313</v>
      </c>
      <c r="H82" s="57">
        <f t="shared" si="18"/>
        <v>299.34950237039453</v>
      </c>
      <c r="I82" s="87">
        <f t="shared" si="18"/>
        <v>583.3803332588928</v>
      </c>
      <c r="J82" s="57">
        <f t="shared" si="18"/>
        <v>588.7687082832825</v>
      </c>
      <c r="K82" s="87">
        <f t="shared" si="18"/>
        <v>479.15783389739113</v>
      </c>
      <c r="L82" s="57">
        <f t="shared" si="18"/>
        <v>274.1057220086478</v>
      </c>
      <c r="M82" s="87">
        <f t="shared" si="18"/>
        <v>217.2729502172498</v>
      </c>
      <c r="N82" s="57">
        <f t="shared" si="18"/>
        <v>324.7693745925562</v>
      </c>
      <c r="O82" s="87">
        <f t="shared" si="18"/>
        <v>257.200529105342</v>
      </c>
      <c r="P82" s="103">
        <f aca="true" t="shared" si="19" ref="P82:P113">-P$3*$C82+P$2</f>
        <v>0</v>
      </c>
      <c r="Q82" s="87">
        <f aca="true" t="shared" si="20" ref="Q82:V82">-Q$3*$C82+Q$2</f>
        <v>282.9544304162399</v>
      </c>
      <c r="R82" s="57">
        <f t="shared" si="20"/>
        <v>575.0408348401874</v>
      </c>
      <c r="S82" s="87">
        <f t="shared" si="20"/>
        <v>682.0901768706235</v>
      </c>
      <c r="T82" s="57">
        <f t="shared" si="20"/>
        <v>384.35349337794815</v>
      </c>
      <c r="U82" s="87">
        <f t="shared" si="20"/>
        <v>460.88815032623563</v>
      </c>
      <c r="V82" s="57">
        <f t="shared" si="20"/>
        <v>344.8335347854898</v>
      </c>
      <c r="W82" s="87">
        <f aca="true" t="shared" si="21" ref="M82:Y97">-W$3*$C82+W$2</f>
        <v>344.21253577010606</v>
      </c>
      <c r="X82" s="103">
        <f t="shared" si="14"/>
        <v>0</v>
      </c>
      <c r="Y82" s="87">
        <f t="shared" si="21"/>
        <v>582.0489140142532</v>
      </c>
    </row>
    <row r="83" spans="1:25" ht="15">
      <c r="A83">
        <f t="shared" si="17"/>
        <v>52</v>
      </c>
      <c r="B83" s="48">
        <v>0.52</v>
      </c>
      <c r="C83">
        <v>0.05015</v>
      </c>
      <c r="E83" s="87">
        <f aca="true" t="shared" si="22" ref="E83:E146">-E$3*C83+E$2</f>
        <v>324.7552798721444</v>
      </c>
      <c r="F83" s="57">
        <f aca="true" t="shared" si="23" ref="F83:I146">-F$3*$C83+F$2</f>
        <v>703.5627408439968</v>
      </c>
      <c r="G83" s="87">
        <f t="shared" si="23"/>
        <v>485.1372228296231</v>
      </c>
      <c r="H83" s="57">
        <f t="shared" si="23"/>
        <v>296.4251114429711</v>
      </c>
      <c r="I83" s="87">
        <f t="shared" si="23"/>
        <v>580.856045565659</v>
      </c>
      <c r="J83" s="57">
        <f aca="true" t="shared" si="24" ref="J83:L97">-J$3*$C83+J$2</f>
        <v>585.8999090708663</v>
      </c>
      <c r="K83" s="87">
        <f t="shared" si="24"/>
        <v>475.2777570783472</v>
      </c>
      <c r="L83" s="57">
        <f t="shared" si="24"/>
        <v>271.3739911740601</v>
      </c>
      <c r="M83" s="87">
        <f t="shared" si="21"/>
        <v>214.9945332591911</v>
      </c>
      <c r="N83" s="57">
        <f t="shared" si="21"/>
        <v>322.4544928526802</v>
      </c>
      <c r="O83" s="87">
        <f t="shared" si="21"/>
        <v>255.02905837238885</v>
      </c>
      <c r="P83" s="103">
        <f t="shared" si="19"/>
        <v>0</v>
      </c>
      <c r="Q83" s="87">
        <f t="shared" si="21"/>
        <v>280.646035657992</v>
      </c>
      <c r="R83" s="57">
        <f t="shared" si="21"/>
        <v>570.643552741739</v>
      </c>
      <c r="S83" s="87">
        <f t="shared" si="21"/>
        <v>678.2522179500089</v>
      </c>
      <c r="T83" s="57">
        <f t="shared" si="21"/>
        <v>381.7312576630618</v>
      </c>
      <c r="U83" s="87">
        <f t="shared" si="21"/>
        <v>457.1417793612081</v>
      </c>
      <c r="V83" s="57">
        <f t="shared" si="21"/>
        <v>342.24785678070657</v>
      </c>
      <c r="W83" s="87">
        <f t="shared" si="21"/>
        <v>341.57856676788265</v>
      </c>
      <c r="X83" s="103">
        <f t="shared" si="14"/>
        <v>0</v>
      </c>
      <c r="Y83" s="87">
        <f t="shared" si="21"/>
        <v>579.458864278818</v>
      </c>
    </row>
    <row r="84" spans="1:25" ht="15">
      <c r="A84">
        <f t="shared" si="17"/>
        <v>53</v>
      </c>
      <c r="B84" s="48">
        <v>0.53</v>
      </c>
      <c r="C84">
        <v>0.07527</v>
      </c>
      <c r="E84" s="87">
        <f t="shared" si="22"/>
        <v>322.31491176604624</v>
      </c>
      <c r="F84" s="57">
        <f t="shared" si="23"/>
        <v>699.482635493406</v>
      </c>
      <c r="G84" s="87">
        <f t="shared" si="23"/>
        <v>482.43909605478837</v>
      </c>
      <c r="H84" s="57">
        <f t="shared" si="23"/>
        <v>293.49605641518497</v>
      </c>
      <c r="I84" s="87">
        <f t="shared" si="23"/>
        <v>578.3277318952428</v>
      </c>
      <c r="J84" s="57">
        <f t="shared" si="24"/>
        <v>583.0265344211099</v>
      </c>
      <c r="K84" s="87">
        <f t="shared" si="24"/>
        <v>471.39149193901767</v>
      </c>
      <c r="L84" s="57">
        <f t="shared" si="24"/>
        <v>268.6379035119851</v>
      </c>
      <c r="M84" s="87">
        <f t="shared" si="21"/>
        <v>212.71248246228382</v>
      </c>
      <c r="N84" s="57">
        <f t="shared" si="21"/>
        <v>320.1359191164089</v>
      </c>
      <c r="O84" s="87">
        <f t="shared" si="21"/>
        <v>252.85412436872923</v>
      </c>
      <c r="P84" s="103">
        <f t="shared" si="19"/>
        <v>0</v>
      </c>
      <c r="Q84" s="87">
        <f t="shared" si="21"/>
        <v>278.333959249412</v>
      </c>
      <c r="R84" s="57">
        <f t="shared" si="21"/>
        <v>566.2392574342022</v>
      </c>
      <c r="S84" s="87">
        <f t="shared" si="21"/>
        <v>674.4081378827905</v>
      </c>
      <c r="T84" s="57">
        <f t="shared" si="21"/>
        <v>379.1048397540529</v>
      </c>
      <c r="U84" s="87">
        <f t="shared" si="21"/>
        <v>453.3894333228711</v>
      </c>
      <c r="V84" s="57">
        <f t="shared" si="21"/>
        <v>339.6580548875585</v>
      </c>
      <c r="W84" s="87">
        <f t="shared" si="21"/>
        <v>338.94039685815966</v>
      </c>
      <c r="X84" s="103">
        <f t="shared" si="14"/>
        <v>0</v>
      </c>
      <c r="Y84" s="87">
        <f t="shared" si="21"/>
        <v>576.8646836825609</v>
      </c>
    </row>
    <row r="85" spans="1:25" ht="15">
      <c r="A85">
        <f t="shared" si="17"/>
        <v>54</v>
      </c>
      <c r="B85" s="48">
        <v>0.54</v>
      </c>
      <c r="C85">
        <v>0.10043</v>
      </c>
      <c r="E85" s="87">
        <f t="shared" si="22"/>
        <v>319.87065772347336</v>
      </c>
      <c r="F85" s="57">
        <f t="shared" si="23"/>
        <v>695.3960331597726</v>
      </c>
      <c r="G85" s="87">
        <f t="shared" si="23"/>
        <v>479.7366728997389</v>
      </c>
      <c r="H85" s="57">
        <f t="shared" si="23"/>
        <v>290.56233728703614</v>
      </c>
      <c r="I85" s="87">
        <f t="shared" si="23"/>
        <v>575.7953922476445</v>
      </c>
      <c r="J85" s="57">
        <f t="shared" si="24"/>
        <v>580.1485843340129</v>
      </c>
      <c r="K85" s="87">
        <f t="shared" si="24"/>
        <v>467.4990384794026</v>
      </c>
      <c r="L85" s="57">
        <f t="shared" si="24"/>
        <v>265.89745902242265</v>
      </c>
      <c r="M85" s="87">
        <f t="shared" si="21"/>
        <v>210.42679782652797</v>
      </c>
      <c r="N85" s="57">
        <f t="shared" si="21"/>
        <v>317.81365338374223</v>
      </c>
      <c r="O85" s="87">
        <f t="shared" si="21"/>
        <v>250.6757270943631</v>
      </c>
      <c r="P85" s="103">
        <f t="shared" si="19"/>
        <v>0</v>
      </c>
      <c r="Q85" s="87">
        <f t="shared" si="21"/>
        <v>276.0182011904998</v>
      </c>
      <c r="R85" s="57">
        <f t="shared" si="21"/>
        <v>561.827948917577</v>
      </c>
      <c r="S85" s="87">
        <f t="shared" si="21"/>
        <v>670.5579366689681</v>
      </c>
      <c r="T85" s="57">
        <f t="shared" si="21"/>
        <v>376.47423965092133</v>
      </c>
      <c r="U85" s="87">
        <f t="shared" si="21"/>
        <v>449.6311122112247</v>
      </c>
      <c r="V85" s="57">
        <f t="shared" si="21"/>
        <v>337.06412910604547</v>
      </c>
      <c r="W85" s="87">
        <f t="shared" si="21"/>
        <v>336.29802604093715</v>
      </c>
      <c r="X85" s="103">
        <f aca="true" t="shared" si="25" ref="X85:X148">X$3*$C85+X$2</f>
        <v>0</v>
      </c>
      <c r="Y85" s="87">
        <f t="shared" si="21"/>
        <v>574.2663722254816</v>
      </c>
    </row>
    <row r="86" spans="1:25" ht="15">
      <c r="A86">
        <f t="shared" si="17"/>
        <v>55.00000000000001</v>
      </c>
      <c r="B86" s="48">
        <v>0.55</v>
      </c>
      <c r="C86">
        <v>0.12566</v>
      </c>
      <c r="D86" s="56"/>
      <c r="E86" s="87">
        <f t="shared" si="22"/>
        <v>317.41960329206984</v>
      </c>
      <c r="F86" s="57">
        <f t="shared" si="23"/>
        <v>691.2980611058153</v>
      </c>
      <c r="G86" s="87">
        <f t="shared" si="23"/>
        <v>477.0267310793137</v>
      </c>
      <c r="H86" s="57">
        <f t="shared" si="23"/>
        <v>287.62045598325255</v>
      </c>
      <c r="I86" s="87">
        <f t="shared" si="23"/>
        <v>573.2560071399773</v>
      </c>
      <c r="J86" s="57">
        <f t="shared" si="24"/>
        <v>577.2626272315704</v>
      </c>
      <c r="K86" s="87">
        <f t="shared" si="24"/>
        <v>463.59575545928783</v>
      </c>
      <c r="L86" s="57">
        <f t="shared" si="24"/>
        <v>263.1493900847573</v>
      </c>
      <c r="M86" s="87">
        <f t="shared" si="21"/>
        <v>208.1347539727871</v>
      </c>
      <c r="N86" s="57">
        <f t="shared" si="21"/>
        <v>315.48492665738377</v>
      </c>
      <c r="O86" s="87">
        <f t="shared" si="21"/>
        <v>248.4912690962607</v>
      </c>
      <c r="P86" s="103">
        <f t="shared" si="19"/>
        <v>0</v>
      </c>
      <c r="Q86" s="87">
        <f t="shared" si="21"/>
        <v>273.69600024350643</v>
      </c>
      <c r="R86" s="57">
        <f t="shared" si="21"/>
        <v>557.404367285047</v>
      </c>
      <c r="S86" s="87">
        <f t="shared" si="21"/>
        <v>666.697023448589</v>
      </c>
      <c r="T86" s="57">
        <f t="shared" si="21"/>
        <v>373.83632070807516</v>
      </c>
      <c r="U86" s="87">
        <f t="shared" si="21"/>
        <v>445.86233472128674</v>
      </c>
      <c r="V86" s="57">
        <f t="shared" si="21"/>
        <v>334.4629865198939</v>
      </c>
      <c r="W86" s="87">
        <f t="shared" si="21"/>
        <v>333.6483036355904</v>
      </c>
      <c r="X86" s="103">
        <f t="shared" si="25"/>
        <v>0</v>
      </c>
      <c r="Y86" s="87">
        <f t="shared" si="21"/>
        <v>571.6608317619637</v>
      </c>
    </row>
    <row r="87" spans="1:25" ht="15">
      <c r="A87">
        <f t="shared" si="17"/>
        <v>56.00000000000001</v>
      </c>
      <c r="B87" s="48">
        <v>0.56</v>
      </c>
      <c r="C87">
        <v>0.15097</v>
      </c>
      <c r="D87" s="56"/>
      <c r="E87" s="87">
        <f t="shared" si="22"/>
        <v>314.96077698771694</v>
      </c>
      <c r="F87" s="57">
        <f t="shared" si="23"/>
        <v>687.1870950857733</v>
      </c>
      <c r="G87" s="87">
        <f t="shared" si="23"/>
        <v>474.3081964984591</v>
      </c>
      <c r="H87" s="57">
        <f t="shared" si="23"/>
        <v>284.66924647874356</v>
      </c>
      <c r="I87" s="87">
        <f t="shared" si="23"/>
        <v>570.7085700779458</v>
      </c>
      <c r="J87" s="57">
        <f t="shared" si="24"/>
        <v>574.367519254447</v>
      </c>
      <c r="K87" s="87">
        <f t="shared" si="24"/>
        <v>459.6800957986019</v>
      </c>
      <c r="L87" s="57">
        <f t="shared" si="24"/>
        <v>260.3926074921172</v>
      </c>
      <c r="M87" s="87">
        <f t="shared" si="21"/>
        <v>205.8354424413491</v>
      </c>
      <c r="N87" s="57">
        <f t="shared" si="21"/>
        <v>313.1488159382346</v>
      </c>
      <c r="O87" s="87">
        <f t="shared" si="21"/>
        <v>246.29988455674538</v>
      </c>
      <c r="P87" s="103">
        <f t="shared" si="19"/>
        <v>0</v>
      </c>
      <c r="Q87" s="87">
        <f t="shared" si="21"/>
        <v>271.36643599584875</v>
      </c>
      <c r="R87" s="57">
        <f t="shared" si="21"/>
        <v>552.9667592343402</v>
      </c>
      <c r="S87" s="87">
        <f t="shared" si="21"/>
        <v>662.8238679350022</v>
      </c>
      <c r="T87" s="57">
        <f t="shared" si="21"/>
        <v>371.19003737698375</v>
      </c>
      <c r="U87" s="87">
        <f t="shared" si="21"/>
        <v>442.08160708472985</v>
      </c>
      <c r="V87" s="57">
        <f t="shared" si="21"/>
        <v>331.8535961570126</v>
      </c>
      <c r="W87" s="87">
        <f t="shared" si="21"/>
        <v>330.99017941524454</v>
      </c>
      <c r="X87" s="103">
        <f t="shared" si="25"/>
        <v>0</v>
      </c>
      <c r="Y87" s="87">
        <f t="shared" si="21"/>
        <v>569.0470295768017</v>
      </c>
    </row>
    <row r="88" spans="1:25" ht="15">
      <c r="A88">
        <f t="shared" si="17"/>
        <v>56.99999999999999</v>
      </c>
      <c r="B88" s="48">
        <v>0.57</v>
      </c>
      <c r="C88">
        <v>0.17637</v>
      </c>
      <c r="D88" s="56"/>
      <c r="E88" s="87">
        <f t="shared" si="22"/>
        <v>312.493207326296</v>
      </c>
      <c r="F88" s="57">
        <f t="shared" si="23"/>
        <v>683.0615108538859</v>
      </c>
      <c r="G88" s="87">
        <f t="shared" si="23"/>
        <v>471.5799950621214</v>
      </c>
      <c r="H88" s="57">
        <f t="shared" si="23"/>
        <v>281.7075427484184</v>
      </c>
      <c r="I88" s="87">
        <f t="shared" si="23"/>
        <v>568.1520745672542</v>
      </c>
      <c r="J88" s="57">
        <f t="shared" si="24"/>
        <v>571.4621165433078</v>
      </c>
      <c r="K88" s="87">
        <f t="shared" si="24"/>
        <v>455.7505124172735</v>
      </c>
      <c r="L88" s="57">
        <f t="shared" si="24"/>
        <v>257.62602203763043</v>
      </c>
      <c r="M88" s="87">
        <f t="shared" si="21"/>
        <v>203.52795477250177</v>
      </c>
      <c r="N88" s="57">
        <f t="shared" si="21"/>
        <v>310.8043982271959</v>
      </c>
      <c r="O88" s="87">
        <f t="shared" si="21"/>
        <v>244.1007076581405</v>
      </c>
      <c r="P88" s="103">
        <f t="shared" si="19"/>
        <v>0</v>
      </c>
      <c r="Q88" s="87">
        <f t="shared" si="21"/>
        <v>269.02858803494377</v>
      </c>
      <c r="R88" s="57">
        <f t="shared" si="21"/>
        <v>548.5133714631844</v>
      </c>
      <c r="S88" s="87">
        <f t="shared" si="21"/>
        <v>658.9369398415569</v>
      </c>
      <c r="T88" s="57">
        <f t="shared" si="21"/>
        <v>368.53434410911643</v>
      </c>
      <c r="U88" s="87">
        <f t="shared" si="21"/>
        <v>438.2874355332267</v>
      </c>
      <c r="V88" s="57">
        <f t="shared" si="21"/>
        <v>329.23492704531026</v>
      </c>
      <c r="W88" s="87">
        <f t="shared" si="21"/>
        <v>328.32260315302466</v>
      </c>
      <c r="X88" s="103">
        <f t="shared" si="25"/>
        <v>0</v>
      </c>
      <c r="Y88" s="87">
        <f t="shared" si="21"/>
        <v>566.4239329547901</v>
      </c>
    </row>
    <row r="89" spans="1:25" ht="15">
      <c r="A89">
        <f t="shared" si="17"/>
        <v>57.99999999999999</v>
      </c>
      <c r="B89" s="48">
        <v>0.58</v>
      </c>
      <c r="C89">
        <v>0.20189</v>
      </c>
      <c r="D89" s="56"/>
      <c r="E89" s="87">
        <f t="shared" si="22"/>
        <v>310.01397985545105</v>
      </c>
      <c r="F89" s="57">
        <f t="shared" si="23"/>
        <v>678.9164356728717</v>
      </c>
      <c r="G89" s="87">
        <f t="shared" si="23"/>
        <v>468.8389044851396</v>
      </c>
      <c r="H89" s="57">
        <f t="shared" si="23"/>
        <v>278.7318467170051</v>
      </c>
      <c r="I89" s="87">
        <f t="shared" si="23"/>
        <v>565.5835011250161</v>
      </c>
      <c r="J89" s="57">
        <f t="shared" si="24"/>
        <v>568.5429875201476</v>
      </c>
      <c r="K89" s="87">
        <f t="shared" si="24"/>
        <v>451.80236407508846</v>
      </c>
      <c r="L89" s="57">
        <f t="shared" si="24"/>
        <v>254.8463661006816</v>
      </c>
      <c r="M89" s="87">
        <f t="shared" si="21"/>
        <v>201.20956558710873</v>
      </c>
      <c r="N89" s="57">
        <f t="shared" si="21"/>
        <v>308.44890452697126</v>
      </c>
      <c r="O89" s="87">
        <f t="shared" si="21"/>
        <v>241.89114094741623</v>
      </c>
      <c r="P89" s="103">
        <f t="shared" si="19"/>
        <v>0</v>
      </c>
      <c r="Q89" s="87">
        <f t="shared" si="21"/>
        <v>266.6796951230424</v>
      </c>
      <c r="R89" s="57">
        <f t="shared" si="21"/>
        <v>544.0389440647632</v>
      </c>
      <c r="S89" s="87">
        <f t="shared" si="21"/>
        <v>655.0316483082999</v>
      </c>
      <c r="T89" s="57">
        <f t="shared" si="21"/>
        <v>365.86610425888125</v>
      </c>
      <c r="U89" s="87">
        <f t="shared" si="21"/>
        <v>434.47533876179523</v>
      </c>
      <c r="V89" s="57">
        <f t="shared" si="21"/>
        <v>326.6038862685133</v>
      </c>
      <c r="W89" s="87">
        <f t="shared" si="21"/>
        <v>325.6424241683061</v>
      </c>
      <c r="X89" s="103">
        <f t="shared" si="25"/>
        <v>0</v>
      </c>
      <c r="Y89" s="87">
        <f t="shared" si="21"/>
        <v>563.7884437503122</v>
      </c>
    </row>
    <row r="90" spans="1:25" ht="15">
      <c r="A90">
        <f t="shared" si="17"/>
        <v>59</v>
      </c>
      <c r="B90" s="48">
        <v>0.59</v>
      </c>
      <c r="C90">
        <v>0.22754</v>
      </c>
      <c r="D90" s="56"/>
      <c r="E90" s="87">
        <f t="shared" si="22"/>
        <v>307.5221230910634</v>
      </c>
      <c r="F90" s="57">
        <f t="shared" si="23"/>
        <v>674.7502452969696</v>
      </c>
      <c r="G90" s="87">
        <f t="shared" si="23"/>
        <v>466.08385067246</v>
      </c>
      <c r="H90" s="57">
        <f t="shared" si="23"/>
        <v>275.740992359413</v>
      </c>
      <c r="I90" s="87">
        <f t="shared" si="23"/>
        <v>563.001843256936</v>
      </c>
      <c r="J90" s="57">
        <f t="shared" si="24"/>
        <v>565.608988325631</v>
      </c>
      <c r="K90" s="87">
        <f t="shared" si="24"/>
        <v>447.8341036919753</v>
      </c>
      <c r="L90" s="57">
        <f t="shared" si="24"/>
        <v>252.05255047439874</v>
      </c>
      <c r="M90" s="87">
        <f t="shared" si="21"/>
        <v>198.8793664254578</v>
      </c>
      <c r="N90" s="57">
        <f t="shared" si="21"/>
        <v>306.08141183846175</v>
      </c>
      <c r="O90" s="87">
        <f t="shared" si="21"/>
        <v>239.67031860689593</v>
      </c>
      <c r="P90" s="103">
        <f t="shared" si="19"/>
        <v>0</v>
      </c>
      <c r="Q90" s="87">
        <f t="shared" si="21"/>
        <v>264.3188368475616</v>
      </c>
      <c r="R90" s="57">
        <f t="shared" si="21"/>
        <v>539.5417237368047</v>
      </c>
      <c r="S90" s="87">
        <f t="shared" si="21"/>
        <v>651.1064630485803</v>
      </c>
      <c r="T90" s="57">
        <f t="shared" si="21"/>
        <v>363.18427227774754</v>
      </c>
      <c r="U90" s="87">
        <f t="shared" si="21"/>
        <v>430.643823002108</v>
      </c>
      <c r="V90" s="57">
        <f t="shared" si="21"/>
        <v>323.95944285453044</v>
      </c>
      <c r="W90" s="87">
        <f t="shared" si="21"/>
        <v>322.948592234214</v>
      </c>
      <c r="X90" s="103">
        <f t="shared" si="25"/>
        <v>0</v>
      </c>
      <c r="Y90" s="87">
        <f t="shared" si="21"/>
        <v>561.1395292481626</v>
      </c>
    </row>
    <row r="91" spans="1:25" ht="15">
      <c r="A91">
        <f t="shared" si="17"/>
        <v>60</v>
      </c>
      <c r="B91" s="48">
        <v>0.6</v>
      </c>
      <c r="C91">
        <v>0.25335</v>
      </c>
      <c r="D91" s="56"/>
      <c r="E91" s="87">
        <f t="shared" si="22"/>
        <v>305.014722580777</v>
      </c>
      <c r="F91" s="57">
        <f t="shared" si="23"/>
        <v>670.5580669888983</v>
      </c>
      <c r="G91" s="87">
        <f t="shared" si="23"/>
        <v>463.3116113389216</v>
      </c>
      <c r="H91" s="57">
        <f t="shared" si="23"/>
        <v>272.73148160037</v>
      </c>
      <c r="I91" s="87">
        <f t="shared" si="23"/>
        <v>560.404081480127</v>
      </c>
      <c r="J91" s="57">
        <f t="shared" si="24"/>
        <v>562.6566873817529</v>
      </c>
      <c r="K91" s="87">
        <f t="shared" si="24"/>
        <v>443.84109002771993</v>
      </c>
      <c r="L91" s="57">
        <f t="shared" si="24"/>
        <v>249.24130753816635</v>
      </c>
      <c r="M91" s="87">
        <f t="shared" si="21"/>
        <v>196.53463190841254</v>
      </c>
      <c r="N91" s="57">
        <f t="shared" si="21"/>
        <v>303.69915116437085</v>
      </c>
      <c r="O91" s="87">
        <f t="shared" si="21"/>
        <v>237.4356431835498</v>
      </c>
      <c r="P91" s="103">
        <f t="shared" si="19"/>
        <v>0</v>
      </c>
      <c r="Q91" s="87">
        <f t="shared" si="21"/>
        <v>261.94325197075227</v>
      </c>
      <c r="R91" s="57">
        <f t="shared" si="21"/>
        <v>535.0164505724924</v>
      </c>
      <c r="S91" s="87">
        <f t="shared" si="21"/>
        <v>647.1567932024454</v>
      </c>
      <c r="T91" s="57">
        <f t="shared" si="21"/>
        <v>360.4857115201233</v>
      </c>
      <c r="U91" s="87">
        <f t="shared" si="21"/>
        <v>426.7884069491829</v>
      </c>
      <c r="V91" s="57">
        <f t="shared" si="21"/>
        <v>321.29850388708803</v>
      </c>
      <c r="W91" s="87">
        <f t="shared" si="21"/>
        <v>320.23795667012365</v>
      </c>
      <c r="X91" s="103">
        <f t="shared" si="25"/>
        <v>0</v>
      </c>
      <c r="Y91" s="87">
        <f t="shared" si="21"/>
        <v>558.4740913027248</v>
      </c>
    </row>
    <row r="92" spans="1:25" ht="15">
      <c r="A92">
        <f t="shared" si="17"/>
        <v>61</v>
      </c>
      <c r="B92" s="48">
        <v>0.61</v>
      </c>
      <c r="C92">
        <v>0.27932</v>
      </c>
      <c r="D92" s="58"/>
      <c r="E92" s="87">
        <f t="shared" si="22"/>
        <v>302.4917783245919</v>
      </c>
      <c r="F92" s="57">
        <f t="shared" si="23"/>
        <v>666.3399007486577</v>
      </c>
      <c r="G92" s="87">
        <f t="shared" si="23"/>
        <v>460.52218648452435</v>
      </c>
      <c r="H92" s="57">
        <f t="shared" si="23"/>
        <v>269.7033144398761</v>
      </c>
      <c r="I92" s="87">
        <f t="shared" si="23"/>
        <v>557.7902157945894</v>
      </c>
      <c r="J92" s="57">
        <f t="shared" si="24"/>
        <v>559.6860846885133</v>
      </c>
      <c r="K92" s="87">
        <f t="shared" si="24"/>
        <v>439.82332308232236</v>
      </c>
      <c r="L92" s="57">
        <f t="shared" si="24"/>
        <v>246.41263729198448</v>
      </c>
      <c r="M92" s="87">
        <f t="shared" si="21"/>
        <v>194.175362035973</v>
      </c>
      <c r="N92" s="57">
        <f t="shared" si="21"/>
        <v>301.3021225046987</v>
      </c>
      <c r="O92" s="87">
        <f t="shared" si="21"/>
        <v>235.1871146773778</v>
      </c>
      <c r="P92" s="103">
        <f t="shared" si="19"/>
        <v>0</v>
      </c>
      <c r="Q92" s="87">
        <f t="shared" si="21"/>
        <v>259.55294049261437</v>
      </c>
      <c r="R92" s="57">
        <f t="shared" si="21"/>
        <v>530.4631245718264</v>
      </c>
      <c r="S92" s="87">
        <f t="shared" si="21"/>
        <v>643.1826387698951</v>
      </c>
      <c r="T92" s="57">
        <f t="shared" si="21"/>
        <v>357.77042198600856</v>
      </c>
      <c r="U92" s="87">
        <f t="shared" si="21"/>
        <v>422.90909060302005</v>
      </c>
      <c r="V92" s="57">
        <f t="shared" si="21"/>
        <v>318.6210693661861</v>
      </c>
      <c r="W92" s="87">
        <f t="shared" si="21"/>
        <v>317.51051747603503</v>
      </c>
      <c r="X92" s="103">
        <f t="shared" si="25"/>
        <v>0</v>
      </c>
      <c r="Y92" s="87">
        <f t="shared" si="21"/>
        <v>555.7921299139987</v>
      </c>
    </row>
    <row r="93" spans="1:25" ht="15">
      <c r="A93">
        <f t="shared" si="17"/>
        <v>62</v>
      </c>
      <c r="B93" s="48">
        <v>0.62</v>
      </c>
      <c r="C93">
        <v>0.30548</v>
      </c>
      <c r="D93" s="58"/>
      <c r="E93" s="87">
        <f t="shared" si="22"/>
        <v>299.95037587015213</v>
      </c>
      <c r="F93" s="57">
        <f t="shared" si="23"/>
        <v>662.0908738389659</v>
      </c>
      <c r="G93" s="87">
        <f t="shared" si="23"/>
        <v>457.71235382410725</v>
      </c>
      <c r="H93" s="57">
        <f t="shared" si="23"/>
        <v>266.65299280265936</v>
      </c>
      <c r="I93" s="87">
        <f t="shared" si="23"/>
        <v>555.1572267174362</v>
      </c>
      <c r="J93" s="57">
        <f t="shared" si="24"/>
        <v>556.693748667907</v>
      </c>
      <c r="K93" s="87">
        <f t="shared" si="24"/>
        <v>435.7761616155684</v>
      </c>
      <c r="L93" s="57">
        <f t="shared" si="24"/>
        <v>243.5632721152375</v>
      </c>
      <c r="M93" s="87">
        <f t="shared" si="21"/>
        <v>191.7988314290027</v>
      </c>
      <c r="N93" s="57">
        <f t="shared" si="21"/>
        <v>298.8875568621486</v>
      </c>
      <c r="O93" s="87">
        <f t="shared" si="21"/>
        <v>232.9221356353501</v>
      </c>
      <c r="P93" s="103">
        <f t="shared" si="19"/>
        <v>0</v>
      </c>
      <c r="Q93" s="87">
        <f t="shared" si="21"/>
        <v>257.14514117539886</v>
      </c>
      <c r="R93" s="57">
        <f t="shared" si="21"/>
        <v>525.8764858279903</v>
      </c>
      <c r="S93" s="87">
        <f t="shared" si="21"/>
        <v>639.1794088909764</v>
      </c>
      <c r="T93" s="57">
        <f t="shared" si="21"/>
        <v>355.03526702981134</v>
      </c>
      <c r="U93" s="87">
        <f t="shared" si="21"/>
        <v>419.0013926586373</v>
      </c>
      <c r="V93" s="57">
        <f t="shared" si="21"/>
        <v>315.9240463755509</v>
      </c>
      <c r="W93" s="87">
        <f t="shared" si="21"/>
        <v>314.7631239713236</v>
      </c>
      <c r="X93" s="103">
        <f t="shared" si="25"/>
        <v>0</v>
      </c>
      <c r="Y93" s="87">
        <f t="shared" si="21"/>
        <v>553.0905469363678</v>
      </c>
    </row>
    <row r="94" spans="1:25" ht="15">
      <c r="A94">
        <f t="shared" si="17"/>
        <v>63</v>
      </c>
      <c r="B94" s="48">
        <v>0.63</v>
      </c>
      <c r="C94">
        <v>0.33185</v>
      </c>
      <c r="D94" s="59"/>
      <c r="E94" s="87">
        <f t="shared" si="22"/>
        <v>297.3885722492202</v>
      </c>
      <c r="F94" s="57">
        <f t="shared" si="23"/>
        <v>657.8077377683018</v>
      </c>
      <c r="G94" s="87">
        <f t="shared" si="23"/>
        <v>454.879965167563</v>
      </c>
      <c r="H94" s="57">
        <f t="shared" si="23"/>
        <v>263.57818463853835</v>
      </c>
      <c r="I94" s="87">
        <f t="shared" si="23"/>
        <v>552.5031012600766</v>
      </c>
      <c r="J94" s="57">
        <f t="shared" si="24"/>
        <v>553.6773916012637</v>
      </c>
      <c r="K94" s="87">
        <f t="shared" si="24"/>
        <v>431.69651146731525</v>
      </c>
      <c r="L94" s="57">
        <f t="shared" si="24"/>
        <v>240.69103359418182</v>
      </c>
      <c r="M94" s="87">
        <f t="shared" si="21"/>
        <v>189.40322316807732</v>
      </c>
      <c r="N94" s="57">
        <f t="shared" si="21"/>
        <v>296.45360823852303</v>
      </c>
      <c r="O94" s="87">
        <f t="shared" si="21"/>
        <v>230.63897442211345</v>
      </c>
      <c r="P94" s="103">
        <f t="shared" si="19"/>
        <v>0</v>
      </c>
      <c r="Q94" s="87">
        <f t="shared" si="21"/>
        <v>254.71801319393967</v>
      </c>
      <c r="R94" s="57">
        <f t="shared" si="21"/>
        <v>521.25302773644</v>
      </c>
      <c r="S94" s="87">
        <f t="shared" si="21"/>
        <v>635.1440429923877</v>
      </c>
      <c r="T94" s="57">
        <f t="shared" si="21"/>
        <v>352.27815555447035</v>
      </c>
      <c r="U94" s="87">
        <f t="shared" si="21"/>
        <v>415.0623255793799</v>
      </c>
      <c r="V94" s="57">
        <f t="shared" si="21"/>
        <v>313.20537297100014</v>
      </c>
      <c r="W94" s="87">
        <f t="shared" si="21"/>
        <v>311.9936757022394</v>
      </c>
      <c r="X94" s="103">
        <f t="shared" si="25"/>
        <v>0</v>
      </c>
      <c r="Y94" s="87">
        <f t="shared" si="21"/>
        <v>550.3672769394211</v>
      </c>
    </row>
    <row r="95" spans="1:25" ht="15">
      <c r="A95">
        <f t="shared" si="17"/>
        <v>64</v>
      </c>
      <c r="B95" s="48">
        <v>0.64</v>
      </c>
      <c r="C95">
        <v>0.35846</v>
      </c>
      <c r="D95" s="59"/>
      <c r="E95" s="87">
        <f t="shared" si="22"/>
        <v>294.80345300944026</v>
      </c>
      <c r="F95" s="57">
        <f t="shared" si="23"/>
        <v>653.4856197993836</v>
      </c>
      <c r="G95" s="87">
        <f t="shared" si="23"/>
        <v>452.02179822973045</v>
      </c>
      <c r="H95" s="57">
        <f t="shared" si="23"/>
        <v>260.47539187224106</v>
      </c>
      <c r="I95" s="87">
        <f t="shared" si="23"/>
        <v>549.8248199396238</v>
      </c>
      <c r="J95" s="57">
        <f t="shared" si="24"/>
        <v>550.6335819105782</v>
      </c>
      <c r="K95" s="87">
        <f t="shared" si="24"/>
        <v>427.5797313973488</v>
      </c>
      <c r="L95" s="57">
        <f t="shared" si="24"/>
        <v>237.79265410820184</v>
      </c>
      <c r="M95" s="87">
        <f t="shared" si="21"/>
        <v>186.98581187406052</v>
      </c>
      <c r="N95" s="57">
        <f t="shared" si="21"/>
        <v>293.9975076365254</v>
      </c>
      <c r="O95" s="87">
        <f t="shared" si="21"/>
        <v>228.335033584638</v>
      </c>
      <c r="P95" s="103">
        <f t="shared" si="19"/>
        <v>0</v>
      </c>
      <c r="Q95" s="87">
        <f t="shared" si="21"/>
        <v>252.26879531048763</v>
      </c>
      <c r="R95" s="57">
        <f t="shared" si="21"/>
        <v>516.587490390359</v>
      </c>
      <c r="S95" s="87">
        <f t="shared" si="21"/>
        <v>631.0719502141758</v>
      </c>
      <c r="T95" s="57">
        <f t="shared" si="21"/>
        <v>349.49595091439363</v>
      </c>
      <c r="U95" s="87">
        <f t="shared" si="21"/>
        <v>411.0874080602658</v>
      </c>
      <c r="V95" s="57">
        <f t="shared" si="21"/>
        <v>310.46195623626005</v>
      </c>
      <c r="W95" s="87">
        <f t="shared" si="21"/>
        <v>309.1990219881578</v>
      </c>
      <c r="X95" s="103">
        <f t="shared" si="25"/>
        <v>0</v>
      </c>
      <c r="Y95" s="87">
        <f t="shared" si="21"/>
        <v>547.619221777542</v>
      </c>
    </row>
    <row r="96" spans="1:25" ht="15">
      <c r="A96">
        <f t="shared" si="17"/>
        <v>65</v>
      </c>
      <c r="B96" s="48">
        <v>0.65</v>
      </c>
      <c r="C96">
        <v>0.38532</v>
      </c>
      <c r="D96" s="59"/>
      <c r="E96" s="87">
        <f t="shared" si="22"/>
        <v>292.19404666669357</v>
      </c>
      <c r="F96" s="57">
        <f t="shared" si="23"/>
        <v>649.1228956864508</v>
      </c>
      <c r="G96" s="87">
        <f t="shared" si="23"/>
        <v>449.1367789155561</v>
      </c>
      <c r="H96" s="57">
        <f t="shared" si="23"/>
        <v>257.34344847867675</v>
      </c>
      <c r="I96" s="87">
        <f t="shared" si="23"/>
        <v>547.1213762617824</v>
      </c>
      <c r="J96" s="57">
        <f t="shared" si="24"/>
        <v>547.5611757365152</v>
      </c>
      <c r="K96" s="87">
        <f t="shared" si="24"/>
        <v>423.42427432559754</v>
      </c>
      <c r="L96" s="57">
        <f t="shared" si="24"/>
        <v>234.86704445042574</v>
      </c>
      <c r="M96" s="87">
        <f t="shared" si="21"/>
        <v>184.54568908724008</v>
      </c>
      <c r="N96" s="57">
        <f t="shared" si="21"/>
        <v>291.518332057057</v>
      </c>
      <c r="O96" s="87">
        <f t="shared" si="21"/>
        <v>226.0094473052472</v>
      </c>
      <c r="P96" s="103">
        <f t="shared" si="19"/>
        <v>0</v>
      </c>
      <c r="Q96" s="87">
        <f t="shared" si="21"/>
        <v>249.7965671124598</v>
      </c>
      <c r="R96" s="57">
        <f t="shared" si="21"/>
        <v>511.8781204874753</v>
      </c>
      <c r="S96" s="87">
        <f t="shared" si="21"/>
        <v>626.9616002696897</v>
      </c>
      <c r="T96" s="57">
        <f t="shared" si="21"/>
        <v>346.68760756105047</v>
      </c>
      <c r="U96" s="87">
        <f t="shared" si="21"/>
        <v>407.07514633296756</v>
      </c>
      <c r="V96" s="57">
        <f t="shared" si="21"/>
        <v>307.6927651992394</v>
      </c>
      <c r="W96" s="87">
        <f t="shared" si="21"/>
        <v>306.37811260220406</v>
      </c>
      <c r="X96" s="103">
        <f t="shared" si="25"/>
        <v>0</v>
      </c>
      <c r="Y96" s="87">
        <f t="shared" si="21"/>
        <v>544.8453487355249</v>
      </c>
    </row>
    <row r="97" spans="1:25" ht="15">
      <c r="A97">
        <f t="shared" si="17"/>
        <v>66</v>
      </c>
      <c r="B97" s="48">
        <v>0.66</v>
      </c>
      <c r="C97">
        <v>0.41246</v>
      </c>
      <c r="D97" s="59"/>
      <c r="E97" s="87">
        <f t="shared" si="22"/>
        <v>289.55743876862414</v>
      </c>
      <c r="F97" s="57">
        <f t="shared" si="23"/>
        <v>644.7146926922217</v>
      </c>
      <c r="G97" s="87">
        <f t="shared" si="23"/>
        <v>446.2216849398787</v>
      </c>
      <c r="H97" s="57">
        <f t="shared" si="23"/>
        <v>254.17885638257343</v>
      </c>
      <c r="I97" s="87">
        <f t="shared" si="23"/>
        <v>544.3897507436656</v>
      </c>
      <c r="J97" s="57">
        <f t="shared" si="24"/>
        <v>544.4567415010697</v>
      </c>
      <c r="K97" s="87">
        <f t="shared" si="24"/>
        <v>419.22549901184743</v>
      </c>
      <c r="L97" s="57">
        <f t="shared" si="24"/>
        <v>231.91093700023794</v>
      </c>
      <c r="M97" s="87">
        <f t="shared" si="21"/>
        <v>182.0801294284796</v>
      </c>
      <c r="N97" s="57">
        <f t="shared" si="21"/>
        <v>289.0133125028212</v>
      </c>
      <c r="O97" s="87">
        <f t="shared" si="21"/>
        <v>223.6596181309111</v>
      </c>
      <c r="P97" s="103">
        <f t="shared" si="19"/>
        <v>0</v>
      </c>
      <c r="Q97" s="87">
        <f t="shared" si="21"/>
        <v>247.298567362107</v>
      </c>
      <c r="R97" s="57">
        <f t="shared" si="21"/>
        <v>507.1196581209726</v>
      </c>
      <c r="S97" s="87">
        <f t="shared" si="21"/>
        <v>622.8084022989768</v>
      </c>
      <c r="T97" s="57">
        <f t="shared" si="21"/>
        <v>343.8499888488489</v>
      </c>
      <c r="U97" s="87">
        <f t="shared" si="21"/>
        <v>403.02105909250315</v>
      </c>
      <c r="V97" s="57">
        <f t="shared" si="21"/>
        <v>304.8947069436646</v>
      </c>
      <c r="W97" s="87">
        <f t="shared" si="21"/>
        <v>303.5277968637534</v>
      </c>
      <c r="X97" s="103">
        <f t="shared" si="25"/>
        <v>0</v>
      </c>
      <c r="Y97" s="87">
        <f t="shared" si="21"/>
        <v>542.0425596677534</v>
      </c>
    </row>
    <row r="98" spans="1:25" ht="15">
      <c r="A98">
        <f t="shared" si="17"/>
        <v>67</v>
      </c>
      <c r="B98" s="48">
        <v>0.67</v>
      </c>
      <c r="C98">
        <v>0.43991</v>
      </c>
      <c r="D98" s="59"/>
      <c r="E98" s="87">
        <f t="shared" si="22"/>
        <v>286.89071486287594</v>
      </c>
      <c r="F98" s="57">
        <f t="shared" si="23"/>
        <v>640.2561380794143</v>
      </c>
      <c r="G98" s="87">
        <f t="shared" si="23"/>
        <v>443.27329401753735</v>
      </c>
      <c r="H98" s="57">
        <f t="shared" si="23"/>
        <v>250.97811750865904</v>
      </c>
      <c r="I98" s="87">
        <f t="shared" si="23"/>
        <v>541.6269239023868</v>
      </c>
      <c r="J98" s="57">
        <f aca="true" t="shared" si="26" ref="J98:Y113">-J$3*$C98+J$2</f>
        <v>541.3168476262362</v>
      </c>
      <c r="K98" s="87">
        <f t="shared" si="26"/>
        <v>414.97876421588427</v>
      </c>
      <c r="L98" s="57">
        <f t="shared" si="26"/>
        <v>228.92106413702297</v>
      </c>
      <c r="M98" s="87">
        <f t="shared" si="26"/>
        <v>179.58640751864263</v>
      </c>
      <c r="N98" s="57">
        <f t="shared" si="26"/>
        <v>286.47967997652154</v>
      </c>
      <c r="O98" s="87">
        <f t="shared" si="26"/>
        <v>221.28294860859992</v>
      </c>
      <c r="P98" s="103">
        <f t="shared" si="19"/>
        <v>0</v>
      </c>
      <c r="Q98" s="87">
        <f t="shared" si="26"/>
        <v>244.77203482168017</v>
      </c>
      <c r="R98" s="57">
        <f t="shared" si="26"/>
        <v>502.3068433840345</v>
      </c>
      <c r="S98" s="87">
        <f t="shared" si="26"/>
        <v>618.607765442084</v>
      </c>
      <c r="T98" s="57">
        <f t="shared" si="26"/>
        <v>340.97995813219705</v>
      </c>
      <c r="U98" s="87">
        <f t="shared" si="26"/>
        <v>398.9206650338905</v>
      </c>
      <c r="V98" s="57">
        <f t="shared" si="26"/>
        <v>302.0646885532618</v>
      </c>
      <c r="W98" s="87">
        <f t="shared" si="26"/>
        <v>300.6449240921811</v>
      </c>
      <c r="X98" s="103">
        <f t="shared" si="25"/>
        <v>0</v>
      </c>
      <c r="Y98" s="87">
        <f t="shared" si="26"/>
        <v>539.2077564286109</v>
      </c>
    </row>
    <row r="99" spans="1:25" ht="15">
      <c r="A99">
        <f t="shared" si="17"/>
        <v>68</v>
      </c>
      <c r="B99" s="48">
        <v>0.68</v>
      </c>
      <c r="C99">
        <v>0.4677</v>
      </c>
      <c r="D99" s="59"/>
      <c r="E99" s="87">
        <f t="shared" si="22"/>
        <v>284.19096049709293</v>
      </c>
      <c r="F99" s="57">
        <f t="shared" si="23"/>
        <v>635.742359110747</v>
      </c>
      <c r="G99" s="87">
        <f t="shared" si="23"/>
        <v>440.28838386337105</v>
      </c>
      <c r="H99" s="57">
        <f t="shared" si="23"/>
        <v>247.73773378166157</v>
      </c>
      <c r="I99" s="87">
        <f t="shared" si="23"/>
        <v>538.8298762550594</v>
      </c>
      <c r="J99" s="57">
        <f t="shared" si="26"/>
        <v>538.1380625340095</v>
      </c>
      <c r="K99" s="87">
        <f t="shared" si="26"/>
        <v>410.67942869749385</v>
      </c>
      <c r="L99" s="57">
        <f t="shared" si="26"/>
        <v>225.89415824016527</v>
      </c>
      <c r="M99" s="87">
        <f t="shared" si="26"/>
        <v>177.06179797859275</v>
      </c>
      <c r="N99" s="57">
        <f t="shared" si="26"/>
        <v>283.9146654808615</v>
      </c>
      <c r="O99" s="87">
        <f t="shared" si="26"/>
        <v>218.87684128528377</v>
      </c>
      <c r="P99" s="103">
        <f t="shared" si="19"/>
        <v>0</v>
      </c>
      <c r="Q99" s="87">
        <f t="shared" si="26"/>
        <v>242.21420825343023</v>
      </c>
      <c r="R99" s="57">
        <f t="shared" si="26"/>
        <v>497.4344163698447</v>
      </c>
      <c r="S99" s="87">
        <f t="shared" si="26"/>
        <v>614.3550988390584</v>
      </c>
      <c r="T99" s="57">
        <f t="shared" si="26"/>
        <v>338.07437876550284</v>
      </c>
      <c r="U99" s="87">
        <f t="shared" si="26"/>
        <v>394.76948285214746</v>
      </c>
      <c r="V99" s="57">
        <f t="shared" si="26"/>
        <v>299.1996171117576</v>
      </c>
      <c r="W99" s="87">
        <f t="shared" si="26"/>
        <v>297.7263436068626</v>
      </c>
      <c r="X99" s="103">
        <f t="shared" si="25"/>
        <v>0</v>
      </c>
      <c r="Y99" s="87">
        <f t="shared" si="26"/>
        <v>536.3378408724808</v>
      </c>
    </row>
    <row r="100" spans="1:25" ht="15">
      <c r="A100">
        <f t="shared" si="17"/>
        <v>69</v>
      </c>
      <c r="B100" s="48">
        <v>0.69</v>
      </c>
      <c r="C100">
        <v>0.49585</v>
      </c>
      <c r="D100" s="59"/>
      <c r="E100" s="87">
        <f t="shared" si="22"/>
        <v>281.45623270303787</v>
      </c>
      <c r="F100" s="57">
        <f t="shared" si="23"/>
        <v>631.1701072946987</v>
      </c>
      <c r="G100" s="87">
        <f t="shared" si="23"/>
        <v>437.2648062872724</v>
      </c>
      <c r="H100" s="57">
        <f t="shared" si="23"/>
        <v>244.45537315139967</v>
      </c>
      <c r="I100" s="87">
        <f t="shared" si="23"/>
        <v>535.9965948130922</v>
      </c>
      <c r="J100" s="57">
        <f t="shared" si="26"/>
        <v>534.9180985057194</v>
      </c>
      <c r="K100" s="87">
        <f t="shared" si="26"/>
        <v>406.32439829653345</v>
      </c>
      <c r="L100" s="57">
        <f t="shared" si="26"/>
        <v>222.8280408959211</v>
      </c>
      <c r="M100" s="87">
        <f t="shared" si="26"/>
        <v>174.50448388890567</v>
      </c>
      <c r="N100" s="57">
        <f t="shared" si="26"/>
        <v>281.31642301764344</v>
      </c>
      <c r="O100" s="87">
        <f t="shared" si="26"/>
        <v>216.43956452560948</v>
      </c>
      <c r="P100" s="103">
        <f t="shared" si="19"/>
        <v>0</v>
      </c>
      <c r="Q100" s="87">
        <f t="shared" si="26"/>
        <v>239.62324683219106</v>
      </c>
      <c r="R100" s="57">
        <f t="shared" si="26"/>
        <v>492.49887047385903</v>
      </c>
      <c r="S100" s="87">
        <f t="shared" si="26"/>
        <v>610.0473419165983</v>
      </c>
      <c r="T100" s="57">
        <f t="shared" si="26"/>
        <v>335.131159651705</v>
      </c>
      <c r="U100" s="87">
        <f t="shared" si="26"/>
        <v>390.5645250106194</v>
      </c>
      <c r="V100" s="57">
        <f t="shared" si="26"/>
        <v>296.2974306749694</v>
      </c>
      <c r="W100" s="87">
        <f t="shared" si="26"/>
        <v>294.76995495404805</v>
      </c>
      <c r="X100" s="103">
        <f t="shared" si="25"/>
        <v>0</v>
      </c>
      <c r="Y100" s="87">
        <f t="shared" si="26"/>
        <v>533.4307475689521</v>
      </c>
    </row>
    <row r="101" spans="1:25" ht="15">
      <c r="A101">
        <f t="shared" si="17"/>
        <v>70</v>
      </c>
      <c r="B101" s="48">
        <v>0.7</v>
      </c>
      <c r="C101">
        <v>0.5244</v>
      </c>
      <c r="D101" s="59"/>
      <c r="E101" s="87">
        <f t="shared" si="22"/>
        <v>278.68264554423604</v>
      </c>
      <c r="F101" s="57">
        <f t="shared" si="23"/>
        <v>626.532885648227</v>
      </c>
      <c r="G101" s="87">
        <f t="shared" si="23"/>
        <v>434.1982649090267</v>
      </c>
      <c r="H101" s="57">
        <f t="shared" si="23"/>
        <v>241.12637151751056</v>
      </c>
      <c r="I101" s="87">
        <f t="shared" si="23"/>
        <v>533.1230535993031</v>
      </c>
      <c r="J101" s="57">
        <f t="shared" si="26"/>
        <v>531.6523801040256</v>
      </c>
      <c r="K101" s="87">
        <f t="shared" si="26"/>
        <v>401.9074846927175</v>
      </c>
      <c r="L101" s="57">
        <f t="shared" si="26"/>
        <v>219.71835527680318</v>
      </c>
      <c r="M101" s="87">
        <f t="shared" si="26"/>
        <v>171.91083141073278</v>
      </c>
      <c r="N101" s="57">
        <f t="shared" si="26"/>
        <v>278.68126059047205</v>
      </c>
      <c r="O101" s="87">
        <f t="shared" si="26"/>
        <v>213.96765505887055</v>
      </c>
      <c r="P101" s="103">
        <f t="shared" si="19"/>
        <v>0</v>
      </c>
      <c r="Q101" s="87">
        <f t="shared" si="26"/>
        <v>236.99546890763054</v>
      </c>
      <c r="R101" s="57">
        <f t="shared" si="26"/>
        <v>487.493192486989</v>
      </c>
      <c r="S101" s="87">
        <f t="shared" si="26"/>
        <v>605.6783735280995</v>
      </c>
      <c r="T101" s="57">
        <f t="shared" si="26"/>
        <v>332.14611859668094</v>
      </c>
      <c r="U101" s="87">
        <f t="shared" si="26"/>
        <v>386.2998164359968</v>
      </c>
      <c r="V101" s="57">
        <f t="shared" si="26"/>
        <v>293.3540053545324</v>
      </c>
      <c r="W101" s="87">
        <f t="shared" si="26"/>
        <v>291.7715572262379</v>
      </c>
      <c r="X101" s="103">
        <f t="shared" si="25"/>
        <v>0</v>
      </c>
      <c r="Y101" s="87">
        <f t="shared" si="26"/>
        <v>530.4823456572028</v>
      </c>
    </row>
    <row r="102" spans="1:25" ht="15">
      <c r="A102">
        <f t="shared" si="17"/>
        <v>71</v>
      </c>
      <c r="B102" s="48">
        <v>0.71</v>
      </c>
      <c r="C102">
        <v>0.55338</v>
      </c>
      <c r="D102" s="59"/>
      <c r="E102" s="87">
        <f t="shared" si="22"/>
        <v>275.86728456833134</v>
      </c>
      <c r="F102" s="57">
        <f t="shared" si="23"/>
        <v>621.82582143405</v>
      </c>
      <c r="G102" s="87">
        <f t="shared" si="23"/>
        <v>431.0855374434729</v>
      </c>
      <c r="H102" s="57">
        <f t="shared" si="23"/>
        <v>237.74723080472228</v>
      </c>
      <c r="I102" s="87">
        <f t="shared" si="23"/>
        <v>530.2062331308056</v>
      </c>
      <c r="J102" s="57">
        <f t="shared" si="26"/>
        <v>528.3374757509226</v>
      </c>
      <c r="K102" s="87">
        <f t="shared" si="26"/>
        <v>397.42404664583177</v>
      </c>
      <c r="L102" s="57">
        <f t="shared" si="26"/>
        <v>216.5618337621959</v>
      </c>
      <c r="M102" s="87">
        <f t="shared" si="26"/>
        <v>169.2781151649377</v>
      </c>
      <c r="N102" s="57">
        <f t="shared" si="26"/>
        <v>276.00640920205075</v>
      </c>
      <c r="O102" s="87">
        <f t="shared" si="26"/>
        <v>211.45851543203707</v>
      </c>
      <c r="P102" s="103">
        <f t="shared" si="19"/>
        <v>0</v>
      </c>
      <c r="Q102" s="87">
        <f t="shared" si="26"/>
        <v>234.3281132419996</v>
      </c>
      <c r="R102" s="57">
        <f t="shared" si="26"/>
        <v>482.41212250241836</v>
      </c>
      <c r="S102" s="87">
        <f t="shared" si="26"/>
        <v>601.2436028136094</v>
      </c>
      <c r="T102" s="57">
        <f t="shared" si="26"/>
        <v>329.1161189548386</v>
      </c>
      <c r="U102" s="87">
        <f t="shared" si="26"/>
        <v>381.9708758232975</v>
      </c>
      <c r="V102" s="57">
        <f t="shared" si="26"/>
        <v>290.36624823417276</v>
      </c>
      <c r="W102" s="87">
        <f t="shared" si="26"/>
        <v>288.7279997428075</v>
      </c>
      <c r="X102" s="103">
        <f t="shared" si="25"/>
        <v>0</v>
      </c>
      <c r="Y102" s="87">
        <f t="shared" si="26"/>
        <v>527.4895369916162</v>
      </c>
    </row>
    <row r="103" spans="1:25" ht="15">
      <c r="A103">
        <f t="shared" si="17"/>
        <v>72</v>
      </c>
      <c r="B103" s="48">
        <v>0.72</v>
      </c>
      <c r="C103">
        <v>0.58284</v>
      </c>
      <c r="D103" s="59"/>
      <c r="E103" s="87">
        <f t="shared" si="22"/>
        <v>273.00529235473056</v>
      </c>
      <c r="F103" s="57">
        <f t="shared" si="23"/>
        <v>617.0407934233649</v>
      </c>
      <c r="G103" s="87">
        <f t="shared" si="23"/>
        <v>427.9212534153427</v>
      </c>
      <c r="H103" s="57">
        <f t="shared" si="23"/>
        <v>234.3121208875814</v>
      </c>
      <c r="I103" s="87">
        <f t="shared" si="23"/>
        <v>527.2411009361217</v>
      </c>
      <c r="J103" s="57">
        <f t="shared" si="26"/>
        <v>524.9676661497352</v>
      </c>
      <c r="K103" s="87">
        <f t="shared" si="26"/>
        <v>392.86634875551937</v>
      </c>
      <c r="L103" s="57">
        <f t="shared" si="26"/>
        <v>213.35303031774004</v>
      </c>
      <c r="M103" s="87">
        <f t="shared" si="26"/>
        <v>166.60179285295968</v>
      </c>
      <c r="N103" s="57">
        <f t="shared" si="26"/>
        <v>273.28725385688546</v>
      </c>
      <c r="O103" s="87">
        <f t="shared" si="26"/>
        <v>208.90781655672606</v>
      </c>
      <c r="P103" s="103">
        <f t="shared" si="19"/>
        <v>0</v>
      </c>
      <c r="Q103" s="87">
        <f t="shared" si="26"/>
        <v>231.61657777238304</v>
      </c>
      <c r="R103" s="57">
        <f t="shared" si="26"/>
        <v>477.2468940087864</v>
      </c>
      <c r="S103" s="87">
        <f t="shared" si="26"/>
        <v>596.7353783398731</v>
      </c>
      <c r="T103" s="57">
        <f t="shared" si="26"/>
        <v>326.0359329835248</v>
      </c>
      <c r="U103" s="87">
        <f t="shared" si="26"/>
        <v>377.5702343308848</v>
      </c>
      <c r="V103" s="57">
        <f t="shared" si="26"/>
        <v>287.32900445343455</v>
      </c>
      <c r="W103" s="87">
        <f t="shared" si="26"/>
        <v>285.6340313693824</v>
      </c>
      <c r="X103" s="103">
        <f t="shared" si="25"/>
        <v>0</v>
      </c>
      <c r="Y103" s="87">
        <f t="shared" si="26"/>
        <v>524.447157996165</v>
      </c>
    </row>
    <row r="104" spans="1:25" ht="15">
      <c r="A104">
        <f t="shared" si="17"/>
        <v>73</v>
      </c>
      <c r="B104" s="48">
        <v>0.73</v>
      </c>
      <c r="C104">
        <v>0.61281</v>
      </c>
      <c r="D104" s="59"/>
      <c r="E104" s="87">
        <f t="shared" si="22"/>
        <v>270.0937544510776</v>
      </c>
      <c r="F104" s="57">
        <f t="shared" si="23"/>
        <v>612.17292887889</v>
      </c>
      <c r="G104" s="87">
        <f t="shared" si="23"/>
        <v>424.70219053947494</v>
      </c>
      <c r="H104" s="57">
        <f t="shared" si="23"/>
        <v>230.81754369081585</v>
      </c>
      <c r="I104" s="87">
        <f t="shared" si="23"/>
        <v>524.2246375323648</v>
      </c>
      <c r="J104" s="57">
        <f t="shared" si="26"/>
        <v>521.5395197224581</v>
      </c>
      <c r="K104" s="87">
        <f t="shared" si="26"/>
        <v>388.22974978156617</v>
      </c>
      <c r="L104" s="57">
        <f t="shared" si="26"/>
        <v>210.08867732282008</v>
      </c>
      <c r="M104" s="87">
        <f t="shared" si="26"/>
        <v>163.87913909566225</v>
      </c>
      <c r="N104" s="57">
        <f t="shared" si="26"/>
        <v>270.5210255576796</v>
      </c>
      <c r="O104" s="87">
        <f t="shared" si="26"/>
        <v>206.31296097990764</v>
      </c>
      <c r="P104" s="103">
        <f t="shared" si="19"/>
        <v>0</v>
      </c>
      <c r="Q104" s="87">
        <f t="shared" si="26"/>
        <v>228.8581012610318</v>
      </c>
      <c r="R104" s="57">
        <f t="shared" si="26"/>
        <v>471.99224709927694</v>
      </c>
      <c r="S104" s="87">
        <f t="shared" si="26"/>
        <v>592.1491092469377</v>
      </c>
      <c r="T104" s="57">
        <f t="shared" si="26"/>
        <v>322.9024240371475</v>
      </c>
      <c r="U104" s="87">
        <f t="shared" si="26"/>
        <v>373.0934106537766</v>
      </c>
      <c r="V104" s="57">
        <f t="shared" si="26"/>
        <v>284.2391810960441</v>
      </c>
      <c r="W104" s="87">
        <f t="shared" si="26"/>
        <v>282.48650142533796</v>
      </c>
      <c r="X104" s="103">
        <f t="shared" si="25"/>
        <v>0</v>
      </c>
      <c r="Y104" s="87">
        <f t="shared" si="26"/>
        <v>521.3521105252323</v>
      </c>
    </row>
    <row r="105" spans="1:25" ht="15">
      <c r="A105">
        <f t="shared" si="17"/>
        <v>74</v>
      </c>
      <c r="B105" s="48">
        <v>0.74</v>
      </c>
      <c r="C105">
        <v>0.64335</v>
      </c>
      <c r="D105" s="59"/>
      <c r="E105" s="87">
        <f t="shared" si="22"/>
        <v>267.12684195266047</v>
      </c>
      <c r="F105" s="57">
        <f t="shared" si="23"/>
        <v>607.2124823260617</v>
      </c>
      <c r="G105" s="87">
        <f t="shared" si="23"/>
        <v>421.42190424554764</v>
      </c>
      <c r="H105" s="57">
        <f t="shared" si="23"/>
        <v>227.2565030638816</v>
      </c>
      <c r="I105" s="87">
        <f t="shared" si="23"/>
        <v>521.1508039537617</v>
      </c>
      <c r="J105" s="57">
        <f t="shared" si="26"/>
        <v>518.0461733130804</v>
      </c>
      <c r="K105" s="87">
        <f t="shared" si="26"/>
        <v>383.5049672435437</v>
      </c>
      <c r="L105" s="57">
        <f t="shared" si="26"/>
        <v>206.76223953620496</v>
      </c>
      <c r="M105" s="87">
        <f t="shared" si="26"/>
        <v>161.10470313477262</v>
      </c>
      <c r="N105" s="57">
        <f t="shared" si="26"/>
        <v>267.70218630984016</v>
      </c>
      <c r="O105" s="87">
        <f t="shared" si="26"/>
        <v>203.6687537955221</v>
      </c>
      <c r="P105" s="103">
        <f t="shared" si="19"/>
        <v>0</v>
      </c>
      <c r="Q105" s="87">
        <f t="shared" si="26"/>
        <v>226.04716123244765</v>
      </c>
      <c r="R105" s="57">
        <f t="shared" si="26"/>
        <v>466.63766196025733</v>
      </c>
      <c r="S105" s="87">
        <f t="shared" si="26"/>
        <v>587.4756138148974</v>
      </c>
      <c r="T105" s="57">
        <f t="shared" si="26"/>
        <v>319.70931882452277</v>
      </c>
      <c r="U105" s="87">
        <f t="shared" si="26"/>
        <v>368.5314421820086</v>
      </c>
      <c r="V105" s="57">
        <f t="shared" si="26"/>
        <v>281.09059232945395</v>
      </c>
      <c r="W105" s="87">
        <f t="shared" si="26"/>
        <v>279.27910854942473</v>
      </c>
      <c r="X105" s="103">
        <f t="shared" si="25"/>
        <v>0</v>
      </c>
      <c r="Y105" s="87">
        <f t="shared" si="26"/>
        <v>518.1981982875852</v>
      </c>
    </row>
    <row r="106" spans="1:25" ht="15">
      <c r="A106">
        <f t="shared" si="17"/>
        <v>75</v>
      </c>
      <c r="B106" s="48">
        <v>0.75</v>
      </c>
      <c r="C106">
        <v>0.67449</v>
      </c>
      <c r="D106" s="59"/>
      <c r="E106" s="87">
        <f t="shared" si="22"/>
        <v>264.10164040712317</v>
      </c>
      <c r="F106" s="57">
        <f t="shared" si="23"/>
        <v>602.1545810275983</v>
      </c>
      <c r="G106" s="87">
        <f t="shared" si="23"/>
        <v>418.0771722483998</v>
      </c>
      <c r="H106" s="57">
        <f t="shared" si="23"/>
        <v>223.62550093150662</v>
      </c>
      <c r="I106" s="87">
        <f t="shared" si="23"/>
        <v>518.0165807174258</v>
      </c>
      <c r="J106" s="57">
        <f t="shared" si="26"/>
        <v>514.4841953435972</v>
      </c>
      <c r="K106" s="87">
        <f t="shared" si="26"/>
        <v>378.6873599012379</v>
      </c>
      <c r="L106" s="57">
        <f t="shared" si="26"/>
        <v>203.3704493372791</v>
      </c>
      <c r="M106" s="87">
        <f t="shared" si="26"/>
        <v>158.27575959115427</v>
      </c>
      <c r="N106" s="57">
        <f t="shared" si="26"/>
        <v>264.82796711607074</v>
      </c>
      <c r="O106" s="87">
        <f t="shared" si="26"/>
        <v>200.97259755053955</v>
      </c>
      <c r="P106" s="103">
        <f t="shared" si="19"/>
        <v>0</v>
      </c>
      <c r="Q106" s="87">
        <f t="shared" si="26"/>
        <v>223.18099644888147</v>
      </c>
      <c r="R106" s="57">
        <f t="shared" si="26"/>
        <v>461.17787868491115</v>
      </c>
      <c r="S106" s="87">
        <f t="shared" si="26"/>
        <v>582.7103011837993</v>
      </c>
      <c r="T106" s="57">
        <f t="shared" si="26"/>
        <v>316.45348070005866</v>
      </c>
      <c r="U106" s="87">
        <f t="shared" si="26"/>
        <v>363.8798476105988</v>
      </c>
      <c r="V106" s="57">
        <f t="shared" si="26"/>
        <v>277.8801452373906</v>
      </c>
      <c r="W106" s="87">
        <f t="shared" si="26"/>
        <v>276.0087020610182</v>
      </c>
      <c r="X106" s="103">
        <f t="shared" si="25"/>
        <v>0</v>
      </c>
      <c r="Y106" s="87">
        <f t="shared" si="26"/>
        <v>514.9823231376072</v>
      </c>
    </row>
    <row r="107" spans="1:25" ht="15">
      <c r="A107">
        <f t="shared" si="17"/>
        <v>76</v>
      </c>
      <c r="B107" s="48">
        <v>0.76</v>
      </c>
      <c r="C107">
        <v>0.7063</v>
      </c>
      <c r="D107" s="60"/>
      <c r="E107" s="87">
        <f t="shared" si="22"/>
        <v>261.011349425635</v>
      </c>
      <c r="F107" s="57">
        <f t="shared" si="23"/>
        <v>596.9878552631757</v>
      </c>
      <c r="G107" s="87">
        <f t="shared" si="23"/>
        <v>414.6604758826556</v>
      </c>
      <c r="H107" s="57">
        <f t="shared" si="23"/>
        <v>219.91637511805612</v>
      </c>
      <c r="I107" s="87">
        <f t="shared" si="23"/>
        <v>514.8149223632881</v>
      </c>
      <c r="J107" s="57">
        <f t="shared" si="26"/>
        <v>510.8455787986627</v>
      </c>
      <c r="K107" s="87">
        <f t="shared" si="26"/>
        <v>373.7660981941491</v>
      </c>
      <c r="L107" s="57">
        <f t="shared" si="26"/>
        <v>199.90568227793963</v>
      </c>
      <c r="M107" s="87">
        <f t="shared" si="26"/>
        <v>155.38594924682226</v>
      </c>
      <c r="N107" s="57">
        <f t="shared" si="26"/>
        <v>261.8919069826794</v>
      </c>
      <c r="O107" s="87">
        <f t="shared" si="26"/>
        <v>198.21843152122375</v>
      </c>
      <c r="P107" s="103">
        <f t="shared" si="19"/>
        <v>0</v>
      </c>
      <c r="Q107" s="87">
        <f t="shared" si="26"/>
        <v>220.25316402225207</v>
      </c>
      <c r="R107" s="57">
        <f t="shared" si="26"/>
        <v>455.60062415733375</v>
      </c>
      <c r="S107" s="87">
        <f t="shared" si="26"/>
        <v>577.8424593470868</v>
      </c>
      <c r="T107" s="57">
        <f t="shared" si="26"/>
        <v>313.12759082404057</v>
      </c>
      <c r="U107" s="87">
        <f t="shared" si="26"/>
        <v>359.12817056125573</v>
      </c>
      <c r="V107" s="57">
        <f t="shared" si="26"/>
        <v>274.6006230152153</v>
      </c>
      <c r="W107" s="87">
        <f t="shared" si="26"/>
        <v>272.667930371994</v>
      </c>
      <c r="X107" s="103">
        <f t="shared" si="25"/>
        <v>0</v>
      </c>
      <c r="Y107" s="87">
        <f t="shared" si="26"/>
        <v>511.6972560688595</v>
      </c>
    </row>
    <row r="108" spans="1:25" ht="15">
      <c r="A108">
        <f t="shared" si="17"/>
        <v>77</v>
      </c>
      <c r="B108" s="48">
        <v>0.77</v>
      </c>
      <c r="C108">
        <v>0.73885</v>
      </c>
      <c r="D108" s="61"/>
      <c r="E108" s="87">
        <f t="shared" si="22"/>
        <v>257.8491686193653</v>
      </c>
      <c r="F108" s="57">
        <f t="shared" si="23"/>
        <v>591.7009353124697</v>
      </c>
      <c r="G108" s="87">
        <f t="shared" si="23"/>
        <v>411.1642964829394</v>
      </c>
      <c r="H108" s="57">
        <f t="shared" si="23"/>
        <v>216.12096344789535</v>
      </c>
      <c r="I108" s="87">
        <f t="shared" si="23"/>
        <v>511.53878343127997</v>
      </c>
      <c r="J108" s="57">
        <f t="shared" si="26"/>
        <v>507.1223166629312</v>
      </c>
      <c r="K108" s="87">
        <f t="shared" si="26"/>
        <v>368.73035256177747</v>
      </c>
      <c r="L108" s="57">
        <f t="shared" si="26"/>
        <v>196.36031391008362</v>
      </c>
      <c r="M108" s="87">
        <f t="shared" si="26"/>
        <v>152.42891288379155</v>
      </c>
      <c r="N108" s="57">
        <f t="shared" si="26"/>
        <v>258.88754491597433</v>
      </c>
      <c r="O108" s="87">
        <f t="shared" si="26"/>
        <v>195.40019498383836</v>
      </c>
      <c r="P108" s="103">
        <f t="shared" si="19"/>
        <v>0</v>
      </c>
      <c r="Q108" s="87">
        <f t="shared" si="26"/>
        <v>217.2572210644782</v>
      </c>
      <c r="R108" s="57">
        <f t="shared" si="26"/>
        <v>449.8936252616203</v>
      </c>
      <c r="S108" s="87">
        <f t="shared" si="26"/>
        <v>572.8613762982029</v>
      </c>
      <c r="T108" s="57">
        <f t="shared" si="26"/>
        <v>309.7243303567539</v>
      </c>
      <c r="U108" s="87">
        <f t="shared" si="26"/>
        <v>354.26595465568766</v>
      </c>
      <c r="V108" s="57">
        <f t="shared" si="26"/>
        <v>271.24480885828973</v>
      </c>
      <c r="W108" s="87">
        <f t="shared" si="26"/>
        <v>269.24944189422797</v>
      </c>
      <c r="X108" s="103">
        <f t="shared" si="25"/>
        <v>0</v>
      </c>
      <c r="Y108" s="87">
        <f t="shared" si="26"/>
        <v>508.33576807490357</v>
      </c>
    </row>
    <row r="109" spans="1:25" ht="15">
      <c r="A109">
        <f t="shared" si="17"/>
        <v>78</v>
      </c>
      <c r="B109" s="48">
        <v>0.78</v>
      </c>
      <c r="C109">
        <v>0.77219</v>
      </c>
      <c r="D109" s="59"/>
      <c r="E109" s="87">
        <f t="shared" si="22"/>
        <v>254.6102405677206</v>
      </c>
      <c r="F109" s="57">
        <f t="shared" si="23"/>
        <v>586.2856999466775</v>
      </c>
      <c r="G109" s="87">
        <f t="shared" si="23"/>
        <v>407.5832635739828</v>
      </c>
      <c r="H109" s="57">
        <f t="shared" si="23"/>
        <v>212.23343579557093</v>
      </c>
      <c r="I109" s="87">
        <f t="shared" si="23"/>
        <v>508.1831314499235</v>
      </c>
      <c r="J109" s="57">
        <f t="shared" si="26"/>
        <v>503.3086896397272</v>
      </c>
      <c r="K109" s="87">
        <f t="shared" si="26"/>
        <v>363.5723876037661</v>
      </c>
      <c r="L109" s="57">
        <f t="shared" si="26"/>
        <v>192.72889819935185</v>
      </c>
      <c r="M109" s="87">
        <f t="shared" si="26"/>
        <v>149.40010820350142</v>
      </c>
      <c r="N109" s="57">
        <f t="shared" si="26"/>
        <v>255.81026592046138</v>
      </c>
      <c r="O109" s="87">
        <f t="shared" si="26"/>
        <v>192.5135588500003</v>
      </c>
      <c r="P109" s="103">
        <f t="shared" si="19"/>
        <v>0</v>
      </c>
      <c r="Q109" s="87">
        <f t="shared" si="26"/>
        <v>214.18856551264463</v>
      </c>
      <c r="R109" s="57">
        <f t="shared" si="26"/>
        <v>444.0481154864102</v>
      </c>
      <c r="S109" s="87">
        <f t="shared" si="26"/>
        <v>567.759400603893</v>
      </c>
      <c r="T109" s="57">
        <f t="shared" si="26"/>
        <v>306.2384715555454</v>
      </c>
      <c r="U109" s="87">
        <f t="shared" si="26"/>
        <v>349.285731052258</v>
      </c>
      <c r="V109" s="57">
        <f t="shared" si="26"/>
        <v>267.80754790615765</v>
      </c>
      <c r="W109" s="87">
        <f t="shared" si="26"/>
        <v>265.74798549334565</v>
      </c>
      <c r="X109" s="103">
        <f t="shared" si="25"/>
        <v>0</v>
      </c>
      <c r="Y109" s="87">
        <f t="shared" si="26"/>
        <v>504.8926955797119</v>
      </c>
    </row>
    <row r="110" spans="1:25" ht="15">
      <c r="A110">
        <f t="shared" si="17"/>
        <v>79</v>
      </c>
      <c r="B110" s="48">
        <v>0.79</v>
      </c>
      <c r="C110">
        <v>0.80642</v>
      </c>
      <c r="D110" s="59"/>
      <c r="E110" s="87">
        <f t="shared" si="22"/>
        <v>251.2848504295144</v>
      </c>
      <c r="F110" s="57">
        <f t="shared" si="23"/>
        <v>580.7259067081932</v>
      </c>
      <c r="G110" s="87">
        <f t="shared" si="23"/>
        <v>403.90663620524896</v>
      </c>
      <c r="H110" s="57">
        <f t="shared" si="23"/>
        <v>208.24213191017606</v>
      </c>
      <c r="I110" s="87">
        <f t="shared" si="23"/>
        <v>504.73790147626335</v>
      </c>
      <c r="J110" s="57">
        <f t="shared" si="26"/>
        <v>499.3932591356999</v>
      </c>
      <c r="K110" s="87">
        <f t="shared" si="26"/>
        <v>358.2767325194011</v>
      </c>
      <c r="L110" s="57">
        <f t="shared" si="26"/>
        <v>189.00054307702584</v>
      </c>
      <c r="M110" s="87">
        <f t="shared" si="26"/>
        <v>146.29045060883038</v>
      </c>
      <c r="N110" s="57">
        <f t="shared" si="26"/>
        <v>252.6508400051522</v>
      </c>
      <c r="O110" s="87">
        <f t="shared" si="26"/>
        <v>189.5498649429434</v>
      </c>
      <c r="P110" s="103">
        <f t="shared" si="19"/>
        <v>0</v>
      </c>
      <c r="Q110" s="87">
        <f t="shared" si="26"/>
        <v>211.03799324092114</v>
      </c>
      <c r="R110" s="57">
        <f t="shared" si="26"/>
        <v>438.0465618089825</v>
      </c>
      <c r="S110" s="87">
        <f t="shared" si="26"/>
        <v>562.5212293976475</v>
      </c>
      <c r="T110" s="57">
        <f t="shared" si="26"/>
        <v>302.65955893510846</v>
      </c>
      <c r="U110" s="87">
        <f t="shared" si="26"/>
        <v>344.17256206769287</v>
      </c>
      <c r="V110" s="57">
        <f t="shared" si="26"/>
        <v>264.27853043790685</v>
      </c>
      <c r="W110" s="87">
        <f t="shared" si="26"/>
        <v>262.1530589005982</v>
      </c>
      <c r="X110" s="103">
        <f t="shared" si="25"/>
        <v>0</v>
      </c>
      <c r="Y110" s="87">
        <f t="shared" si="26"/>
        <v>501.3577114312293</v>
      </c>
    </row>
    <row r="111" spans="1:25" ht="15">
      <c r="A111">
        <f t="shared" si="17"/>
        <v>80</v>
      </c>
      <c r="B111" s="48">
        <v>0.8</v>
      </c>
      <c r="C111">
        <v>0.84162</v>
      </c>
      <c r="D111" s="59"/>
      <c r="E111" s="87">
        <f t="shared" si="22"/>
        <v>247.8652263317972</v>
      </c>
      <c r="F111" s="57">
        <f t="shared" si="23"/>
        <v>575.008561630932</v>
      </c>
      <c r="G111" s="87">
        <f t="shared" si="23"/>
        <v>400.1258216163085</v>
      </c>
      <c r="H111" s="57">
        <f t="shared" si="23"/>
        <v>204.13772359098533</v>
      </c>
      <c r="I111" s="87">
        <f t="shared" si="23"/>
        <v>501.19504155593495</v>
      </c>
      <c r="J111" s="57">
        <f t="shared" si="26"/>
        <v>495.36687427616846</v>
      </c>
      <c r="K111" s="87">
        <f t="shared" si="26"/>
        <v>352.83101066811133</v>
      </c>
      <c r="L111" s="57">
        <f t="shared" si="26"/>
        <v>185.16653488813085</v>
      </c>
      <c r="M111" s="87">
        <f t="shared" si="26"/>
        <v>143.09267242208136</v>
      </c>
      <c r="N111" s="57">
        <f t="shared" si="26"/>
        <v>249.40188317725608</v>
      </c>
      <c r="O111" s="87">
        <f t="shared" si="26"/>
        <v>186.50218672125476</v>
      </c>
      <c r="P111" s="103">
        <f t="shared" si="19"/>
        <v>0</v>
      </c>
      <c r="Q111" s="87">
        <f t="shared" si="26"/>
        <v>207.79814094864338</v>
      </c>
      <c r="R111" s="57">
        <f t="shared" si="26"/>
        <v>431.8749378111603</v>
      </c>
      <c r="S111" s="87">
        <f t="shared" si="26"/>
        <v>557.1346203862586</v>
      </c>
      <c r="T111" s="57">
        <f t="shared" si="26"/>
        <v>298.97922810719786</v>
      </c>
      <c r="U111" s="87">
        <f t="shared" si="26"/>
        <v>338.9144975553736</v>
      </c>
      <c r="V111" s="57">
        <f t="shared" si="26"/>
        <v>260.64950867680756</v>
      </c>
      <c r="W111" s="87">
        <f t="shared" si="26"/>
        <v>258.45626030098634</v>
      </c>
      <c r="X111" s="103">
        <f t="shared" si="25"/>
        <v>0</v>
      </c>
      <c r="Y111" s="87">
        <f t="shared" si="26"/>
        <v>497.7225539078115</v>
      </c>
    </row>
    <row r="112" spans="1:25" ht="15">
      <c r="A112">
        <f t="shared" si="17"/>
        <v>81</v>
      </c>
      <c r="B112" s="48">
        <v>0.81</v>
      </c>
      <c r="C112">
        <v>0.8779</v>
      </c>
      <c r="D112" s="59"/>
      <c r="E112" s="87">
        <f t="shared" si="22"/>
        <v>244.34068194926368</v>
      </c>
      <c r="F112" s="57">
        <f t="shared" si="23"/>
        <v>569.1157980115275</v>
      </c>
      <c r="G112" s="87">
        <f t="shared" si="23"/>
        <v>396.22900476157105</v>
      </c>
      <c r="H112" s="57">
        <f t="shared" si="23"/>
        <v>199.90738456200125</v>
      </c>
      <c r="I112" s="87">
        <f t="shared" si="23"/>
        <v>497.54348025168747</v>
      </c>
      <c r="J112" s="57">
        <f t="shared" si="26"/>
        <v>491.21695260844683</v>
      </c>
      <c r="K112" s="87">
        <f t="shared" si="26"/>
        <v>347.2182041691116</v>
      </c>
      <c r="L112" s="57">
        <f t="shared" si="26"/>
        <v>181.21489235707662</v>
      </c>
      <c r="M112" s="87">
        <f t="shared" si="26"/>
        <v>139.7967805864207</v>
      </c>
      <c r="N112" s="57">
        <f t="shared" si="26"/>
        <v>246.05324244668589</v>
      </c>
      <c r="O112" s="87">
        <f t="shared" si="26"/>
        <v>183.36100019049155</v>
      </c>
      <c r="P112" s="103">
        <f t="shared" si="19"/>
        <v>0</v>
      </c>
      <c r="Q112" s="87">
        <f t="shared" si="26"/>
        <v>204.45888409739803</v>
      </c>
      <c r="R112" s="57">
        <f t="shared" si="26"/>
        <v>425.51395716795025</v>
      </c>
      <c r="S112" s="87">
        <f t="shared" si="26"/>
        <v>551.5827404165656</v>
      </c>
      <c r="T112" s="57">
        <f t="shared" si="26"/>
        <v>295.1859780379763</v>
      </c>
      <c r="U112" s="87">
        <f t="shared" si="26"/>
        <v>333.49510606369904</v>
      </c>
      <c r="V112" s="57">
        <f t="shared" si="26"/>
        <v>256.90914192985633</v>
      </c>
      <c r="W112" s="87">
        <f t="shared" si="26"/>
        <v>254.64603719888646</v>
      </c>
      <c r="X112" s="103">
        <f t="shared" si="25"/>
        <v>0</v>
      </c>
      <c r="Y112" s="87">
        <f t="shared" si="26"/>
        <v>493.975863142198</v>
      </c>
    </row>
    <row r="113" spans="1:25" ht="15">
      <c r="A113">
        <f t="shared" si="17"/>
        <v>82</v>
      </c>
      <c r="B113" s="48">
        <v>0.82</v>
      </c>
      <c r="C113">
        <v>0.91537</v>
      </c>
      <c r="D113" s="59"/>
      <c r="E113" s="87">
        <f t="shared" si="22"/>
        <v>240.7005309566085</v>
      </c>
      <c r="F113" s="57">
        <f t="shared" si="23"/>
        <v>563.0297491466135</v>
      </c>
      <c r="G113" s="87">
        <f t="shared" si="23"/>
        <v>392.2043705954461</v>
      </c>
      <c r="H113" s="57">
        <f t="shared" si="23"/>
        <v>195.53828854722633</v>
      </c>
      <c r="I113" s="87">
        <f t="shared" si="23"/>
        <v>493.7721461262697</v>
      </c>
      <c r="J113" s="57">
        <f t="shared" si="26"/>
        <v>486.930911679849</v>
      </c>
      <c r="K113" s="87">
        <f t="shared" si="26"/>
        <v>341.4212951416165</v>
      </c>
      <c r="L113" s="57">
        <f t="shared" si="26"/>
        <v>177.13363420827278</v>
      </c>
      <c r="M113" s="87">
        <f t="shared" si="26"/>
        <v>136.39278204501483</v>
      </c>
      <c r="N113" s="57">
        <f t="shared" si="26"/>
        <v>242.59476482335444</v>
      </c>
      <c r="O113" s="87">
        <f t="shared" si="26"/>
        <v>180.11678135621105</v>
      </c>
      <c r="P113" s="103">
        <f t="shared" si="19"/>
        <v>0</v>
      </c>
      <c r="Q113" s="87">
        <f t="shared" si="26"/>
        <v>201.0100981487717</v>
      </c>
      <c r="R113" s="57">
        <f t="shared" si="26"/>
        <v>418.9443335543594</v>
      </c>
      <c r="S113" s="87">
        <f t="shared" si="26"/>
        <v>545.8487563354081</v>
      </c>
      <c r="T113" s="57">
        <f t="shared" si="26"/>
        <v>291.26830769360674</v>
      </c>
      <c r="U113" s="87">
        <f t="shared" si="26"/>
        <v>327.89795614106816</v>
      </c>
      <c r="V113" s="57">
        <f t="shared" si="26"/>
        <v>253.04608950404983</v>
      </c>
      <c r="W113" s="87">
        <f t="shared" si="26"/>
        <v>250.71083709867472</v>
      </c>
      <c r="X113" s="103">
        <f t="shared" si="25"/>
        <v>0</v>
      </c>
      <c r="Y113" s="87">
        <f t="shared" si="26"/>
        <v>490.1062792671281</v>
      </c>
    </row>
    <row r="114" spans="1:25" ht="15">
      <c r="A114">
        <f t="shared" si="17"/>
        <v>83</v>
      </c>
      <c r="B114" s="48">
        <v>0.83</v>
      </c>
      <c r="C114">
        <v>0.95417</v>
      </c>
      <c r="D114" s="59"/>
      <c r="E114" s="87">
        <f t="shared" si="22"/>
        <v>236.93117257617024</v>
      </c>
      <c r="F114" s="57">
        <f t="shared" si="23"/>
        <v>556.7276755955415</v>
      </c>
      <c r="G114" s="87">
        <f t="shared" si="23"/>
        <v>388.03688178718227</v>
      </c>
      <c r="H114" s="57">
        <f t="shared" si="23"/>
        <v>191.01411119539108</v>
      </c>
      <c r="I114" s="87">
        <f t="shared" si="23"/>
        <v>489.8669482595442</v>
      </c>
      <c r="J114" s="57">
        <f aca="true" t="shared" si="27" ref="J114:Y129">-J$3*$C114+J$2</f>
        <v>482.4927374596836</v>
      </c>
      <c r="K114" s="87">
        <f t="shared" si="27"/>
        <v>335.41862446462665</v>
      </c>
      <c r="L114" s="57">
        <f t="shared" si="27"/>
        <v>172.90751154551356</v>
      </c>
      <c r="M114" s="87">
        <f t="shared" si="27"/>
        <v>132.86795836189373</v>
      </c>
      <c r="N114" s="57">
        <f t="shared" si="27"/>
        <v>239.01352831987805</v>
      </c>
      <c r="O114" s="87">
        <f t="shared" si="27"/>
        <v>176.7574087709406</v>
      </c>
      <c r="P114" s="103">
        <f t="shared" si="27"/>
        <v>0</v>
      </c>
      <c r="Q114" s="87">
        <f t="shared" si="27"/>
        <v>197.4388973266019</v>
      </c>
      <c r="R114" s="57">
        <f t="shared" si="27"/>
        <v>412.14152073857804</v>
      </c>
      <c r="S114" s="87">
        <f t="shared" si="27"/>
        <v>539.9112441296726</v>
      </c>
      <c r="T114" s="57">
        <f t="shared" si="27"/>
        <v>287.2115793946598</v>
      </c>
      <c r="U114" s="87">
        <f t="shared" si="27"/>
        <v>322.102135030898</v>
      </c>
      <c r="V114" s="57">
        <f t="shared" si="27"/>
        <v>249.04591779011088</v>
      </c>
      <c r="W114" s="87">
        <f t="shared" si="27"/>
        <v>246.6359568241026</v>
      </c>
      <c r="X114" s="103">
        <f t="shared" si="25"/>
        <v>0</v>
      </c>
      <c r="Y114" s="87">
        <f t="shared" si="27"/>
        <v>486.0993442697245</v>
      </c>
    </row>
    <row r="115" spans="1:25" ht="15">
      <c r="A115">
        <f t="shared" si="17"/>
        <v>84</v>
      </c>
      <c r="B115" s="48">
        <v>0.84</v>
      </c>
      <c r="C115">
        <v>0.99446</v>
      </c>
      <c r="D115" s="59"/>
      <c r="E115" s="87">
        <f t="shared" si="22"/>
        <v>233.0170630620502</v>
      </c>
      <c r="F115" s="57">
        <f t="shared" si="23"/>
        <v>550.1835894261424</v>
      </c>
      <c r="G115" s="87">
        <f t="shared" si="23"/>
        <v>383.7093528159206</v>
      </c>
      <c r="H115" s="57">
        <f t="shared" si="23"/>
        <v>186.3161961050446</v>
      </c>
      <c r="I115" s="87">
        <f t="shared" si="23"/>
        <v>485.81178274278193</v>
      </c>
      <c r="J115" s="57">
        <f t="shared" si="27"/>
        <v>477.8841281985892</v>
      </c>
      <c r="K115" s="87">
        <f t="shared" si="27"/>
        <v>329.1854388569998</v>
      </c>
      <c r="L115" s="57">
        <f t="shared" si="27"/>
        <v>168.51909705884935</v>
      </c>
      <c r="M115" s="87">
        <f t="shared" si="27"/>
        <v>129.20777418166307</v>
      </c>
      <c r="N115" s="57">
        <f t="shared" si="27"/>
        <v>235.2947649506754</v>
      </c>
      <c r="O115" s="87">
        <f t="shared" si="27"/>
        <v>173.26902935185436</v>
      </c>
      <c r="P115" s="103">
        <f t="shared" si="27"/>
        <v>0</v>
      </c>
      <c r="Q115" s="87">
        <f t="shared" si="27"/>
        <v>193.73055502956012</v>
      </c>
      <c r="R115" s="57">
        <f t="shared" si="27"/>
        <v>405.07746588425255</v>
      </c>
      <c r="S115" s="87">
        <f t="shared" si="27"/>
        <v>533.7457192129435</v>
      </c>
      <c r="T115" s="57">
        <f t="shared" si="27"/>
        <v>282.99906436464505</v>
      </c>
      <c r="U115" s="87">
        <f t="shared" si="27"/>
        <v>316.0837424399507</v>
      </c>
      <c r="V115" s="57">
        <f t="shared" si="27"/>
        <v>244.8921312345799</v>
      </c>
      <c r="W115" s="87">
        <f t="shared" si="27"/>
        <v>242.40459274517195</v>
      </c>
      <c r="X115" s="103">
        <f t="shared" si="25"/>
        <v>0</v>
      </c>
      <c r="Y115" s="87">
        <f t="shared" si="27"/>
        <v>481.9385347066989</v>
      </c>
    </row>
    <row r="116" spans="1:25" ht="15">
      <c r="A116">
        <f t="shared" si="17"/>
        <v>85</v>
      </c>
      <c r="B116" s="48">
        <v>0.85</v>
      </c>
      <c r="C116">
        <v>1.03643</v>
      </c>
      <c r="D116" s="59"/>
      <c r="E116" s="87">
        <f t="shared" si="22"/>
        <v>228.93974421599364</v>
      </c>
      <c r="F116" s="57">
        <f t="shared" si="23"/>
        <v>543.3666299689648</v>
      </c>
      <c r="G116" s="87">
        <f t="shared" si="23"/>
        <v>379.2013758756414</v>
      </c>
      <c r="H116" s="57">
        <f t="shared" si="23"/>
        <v>181.42238879946404</v>
      </c>
      <c r="I116" s="87">
        <f t="shared" si="23"/>
        <v>481.58752618436773</v>
      </c>
      <c r="J116" s="57">
        <f t="shared" si="27"/>
        <v>473.083350569199</v>
      </c>
      <c r="K116" s="87">
        <f t="shared" si="27"/>
        <v>322.69234379737964</v>
      </c>
      <c r="L116" s="57">
        <f t="shared" si="27"/>
        <v>163.9476958177152</v>
      </c>
      <c r="M116" s="87">
        <f t="shared" si="27"/>
        <v>125.39496876979214</v>
      </c>
      <c r="N116" s="57">
        <f t="shared" si="27"/>
        <v>231.4209377328686</v>
      </c>
      <c r="O116" s="87">
        <f t="shared" si="27"/>
        <v>169.6351925630966</v>
      </c>
      <c r="P116" s="103">
        <f t="shared" si="27"/>
        <v>0</v>
      </c>
      <c r="Q116" s="87">
        <f t="shared" si="27"/>
        <v>189.86758341856873</v>
      </c>
      <c r="R116" s="57">
        <f t="shared" si="27"/>
        <v>397.7188562482128</v>
      </c>
      <c r="S116" s="87">
        <f t="shared" si="27"/>
        <v>527.3231061388528</v>
      </c>
      <c r="T116" s="57">
        <f t="shared" si="27"/>
        <v>278.61089718148</v>
      </c>
      <c r="U116" s="87">
        <f t="shared" si="27"/>
        <v>309.81439677000634</v>
      </c>
      <c r="V116" s="57">
        <f t="shared" si="27"/>
        <v>240.56514136772375</v>
      </c>
      <c r="W116" s="87">
        <f t="shared" si="27"/>
        <v>237.99679055125983</v>
      </c>
      <c r="X116" s="103">
        <f t="shared" si="25"/>
        <v>0</v>
      </c>
      <c r="Y116" s="87">
        <f t="shared" si="27"/>
        <v>477.6042289891466</v>
      </c>
    </row>
    <row r="117" spans="1:25" ht="15">
      <c r="A117">
        <f t="shared" si="17"/>
        <v>86</v>
      </c>
      <c r="B117" s="48">
        <v>0.86</v>
      </c>
      <c r="C117">
        <v>1.08032</v>
      </c>
      <c r="D117" s="59"/>
      <c r="E117" s="87">
        <f t="shared" si="22"/>
        <v>224.67590041915253</v>
      </c>
      <c r="F117" s="57">
        <f t="shared" si="23"/>
        <v>536.2378153257548</v>
      </c>
      <c r="G117" s="87">
        <f t="shared" si="23"/>
        <v>374.4871726850563</v>
      </c>
      <c r="H117" s="57">
        <f t="shared" si="23"/>
        <v>176.30470467647308</v>
      </c>
      <c r="I117" s="87">
        <f t="shared" si="23"/>
        <v>477.1700227212083</v>
      </c>
      <c r="J117" s="57">
        <f t="shared" si="27"/>
        <v>468.0629519474707</v>
      </c>
      <c r="K117" s="87">
        <f t="shared" si="27"/>
        <v>315.90220936405274</v>
      </c>
      <c r="L117" s="57">
        <f t="shared" si="27"/>
        <v>159.16716685718677</v>
      </c>
      <c r="M117" s="87">
        <f t="shared" si="27"/>
        <v>121.40773909318943</v>
      </c>
      <c r="N117" s="57">
        <f t="shared" si="27"/>
        <v>227.36989468808565</v>
      </c>
      <c r="O117" s="87">
        <f t="shared" si="27"/>
        <v>165.83511878042856</v>
      </c>
      <c r="P117" s="103">
        <f t="shared" si="27"/>
        <v>0</v>
      </c>
      <c r="Q117" s="87">
        <f t="shared" si="27"/>
        <v>185.8278925916349</v>
      </c>
      <c r="R117" s="57">
        <f t="shared" si="27"/>
        <v>390.02361257592815</v>
      </c>
      <c r="S117" s="87">
        <f t="shared" si="27"/>
        <v>520.6066780277772</v>
      </c>
      <c r="T117" s="57">
        <f t="shared" si="27"/>
        <v>274.021984680429</v>
      </c>
      <c r="U117" s="87">
        <f t="shared" si="27"/>
        <v>303.25824758120814</v>
      </c>
      <c r="V117" s="57">
        <f t="shared" si="27"/>
        <v>236.04020485935308</v>
      </c>
      <c r="W117" s="87">
        <f t="shared" si="27"/>
        <v>233.38734479736888</v>
      </c>
      <c r="X117" s="103">
        <f t="shared" si="25"/>
        <v>0</v>
      </c>
      <c r="Y117" s="87">
        <f t="shared" si="27"/>
        <v>473.0716419521351</v>
      </c>
    </row>
    <row r="118" spans="1:25" ht="15">
      <c r="A118">
        <f t="shared" si="17"/>
        <v>87</v>
      </c>
      <c r="B118" s="48">
        <v>0.87</v>
      </c>
      <c r="C118">
        <v>1.12639</v>
      </c>
      <c r="D118" s="59"/>
      <c r="E118" s="87">
        <f t="shared" si="22"/>
        <v>220.20027308444145</v>
      </c>
      <c r="F118" s="57">
        <f t="shared" si="23"/>
        <v>528.7549151067371</v>
      </c>
      <c r="G118" s="87">
        <f t="shared" si="23"/>
        <v>369.5388167727698</v>
      </c>
      <c r="H118" s="57">
        <f t="shared" si="23"/>
        <v>170.93282708371407</v>
      </c>
      <c r="I118" s="87">
        <f t="shared" si="23"/>
        <v>472.53310350161945</v>
      </c>
      <c r="J118" s="57">
        <f t="shared" si="27"/>
        <v>462.79319199069187</v>
      </c>
      <c r="K118" s="87">
        <f t="shared" si="27"/>
        <v>308.774811475163</v>
      </c>
      <c r="L118" s="57">
        <f t="shared" si="27"/>
        <v>154.14919079859612</v>
      </c>
      <c r="M118" s="87">
        <f t="shared" si="27"/>
        <v>117.22246519933918</v>
      </c>
      <c r="N118" s="57">
        <f t="shared" si="27"/>
        <v>223.11763783975684</v>
      </c>
      <c r="O118" s="87">
        <f t="shared" si="27"/>
        <v>161.8462967442582</v>
      </c>
      <c r="P118" s="103">
        <f t="shared" si="27"/>
        <v>0</v>
      </c>
      <c r="Q118" s="87">
        <f t="shared" si="27"/>
        <v>181.5875518215998</v>
      </c>
      <c r="R118" s="57">
        <f t="shared" si="27"/>
        <v>381.9461490083239</v>
      </c>
      <c r="S118" s="87">
        <f t="shared" si="27"/>
        <v>513.5566474267918</v>
      </c>
      <c r="T118" s="57">
        <f t="shared" si="27"/>
        <v>269.20514259969485</v>
      </c>
      <c r="U118" s="87">
        <f t="shared" si="27"/>
        <v>296.3764568970448</v>
      </c>
      <c r="V118" s="57">
        <f t="shared" si="27"/>
        <v>231.29051643509615</v>
      </c>
      <c r="W118" s="87">
        <f t="shared" si="27"/>
        <v>228.54894958475194</v>
      </c>
      <c r="X118" s="103">
        <f t="shared" si="25"/>
        <v>0</v>
      </c>
      <c r="Y118" s="87">
        <f t="shared" si="27"/>
        <v>468.31392300032104</v>
      </c>
    </row>
    <row r="119" spans="1:25" ht="15">
      <c r="A119">
        <f t="shared" si="17"/>
        <v>88</v>
      </c>
      <c r="B119" s="48">
        <v>0.88</v>
      </c>
      <c r="C119">
        <v>1.17499</v>
      </c>
      <c r="D119" s="59"/>
      <c r="E119" s="87">
        <f t="shared" si="22"/>
        <v>215.47886026770692</v>
      </c>
      <c r="F119" s="57">
        <f t="shared" si="23"/>
        <v>520.8610807102914</v>
      </c>
      <c r="G119" s="87">
        <f t="shared" si="23"/>
        <v>364.3187148119032</v>
      </c>
      <c r="H119" s="57">
        <f t="shared" si="23"/>
        <v>165.2659451430132</v>
      </c>
      <c r="I119" s="87">
        <f t="shared" si="23"/>
        <v>467.641541225257</v>
      </c>
      <c r="J119" s="57">
        <f t="shared" si="27"/>
        <v>457.23403562213423</v>
      </c>
      <c r="K119" s="87">
        <f t="shared" si="27"/>
        <v>301.2560023282118</v>
      </c>
      <c r="L119" s="57">
        <f t="shared" si="27"/>
        <v>148.8556454014286</v>
      </c>
      <c r="M119" s="87">
        <f t="shared" si="27"/>
        <v>112.80735099831637</v>
      </c>
      <c r="N119" s="57">
        <f t="shared" si="27"/>
        <v>218.631862219423</v>
      </c>
      <c r="O119" s="87">
        <f t="shared" si="27"/>
        <v>157.63842283590398</v>
      </c>
      <c r="P119" s="103">
        <f t="shared" si="27"/>
        <v>0</v>
      </c>
      <c r="Q119" s="87">
        <f t="shared" si="27"/>
        <v>177.1143466680572</v>
      </c>
      <c r="R119" s="57">
        <f t="shared" si="27"/>
        <v>373.42509996587614</v>
      </c>
      <c r="S119" s="87">
        <f t="shared" si="27"/>
        <v>506.11945430311266</v>
      </c>
      <c r="T119" s="57">
        <f t="shared" si="27"/>
        <v>264.12377674070467</v>
      </c>
      <c r="U119" s="87">
        <f t="shared" si="27"/>
        <v>289.11674282605844</v>
      </c>
      <c r="V119" s="57">
        <f t="shared" si="27"/>
        <v>226.2799920717602</v>
      </c>
      <c r="W119" s="87">
        <f t="shared" si="27"/>
        <v>223.44484697278796</v>
      </c>
      <c r="X119" s="103">
        <f t="shared" si="25"/>
        <v>0</v>
      </c>
      <c r="Y119" s="87">
        <f t="shared" si="27"/>
        <v>463.29492710151135</v>
      </c>
    </row>
    <row r="120" spans="1:25" ht="15">
      <c r="A120">
        <f t="shared" si="17"/>
        <v>89</v>
      </c>
      <c r="B120" s="48">
        <v>0.89</v>
      </c>
      <c r="C120">
        <v>1.22653</v>
      </c>
      <c r="D120" s="59"/>
      <c r="E120" s="87">
        <f t="shared" si="22"/>
        <v>210.47183112008352</v>
      </c>
      <c r="F120" s="57">
        <f t="shared" si="23"/>
        <v>512.4897180602334</v>
      </c>
      <c r="G120" s="87">
        <f t="shared" si="23"/>
        <v>358.78282890525577</v>
      </c>
      <c r="H120" s="57">
        <f t="shared" si="23"/>
        <v>159.25625182565267</v>
      </c>
      <c r="I120" s="87">
        <f t="shared" si="23"/>
        <v>462.4540696260035</v>
      </c>
      <c r="J120" s="57">
        <f t="shared" si="27"/>
        <v>451.3385846090589</v>
      </c>
      <c r="K120" s="87">
        <f t="shared" si="27"/>
        <v>293.28235164027217</v>
      </c>
      <c r="L120" s="57">
        <f t="shared" si="27"/>
        <v>143.24187318393865</v>
      </c>
      <c r="M120" s="87">
        <f t="shared" si="27"/>
        <v>108.12514964192304</v>
      </c>
      <c r="N120" s="57">
        <f t="shared" si="27"/>
        <v>213.87472486403198</v>
      </c>
      <c r="O120" s="87">
        <f t="shared" si="27"/>
        <v>153.17599853062464</v>
      </c>
      <c r="P120" s="103">
        <f t="shared" si="27"/>
        <v>0</v>
      </c>
      <c r="Q120" s="87">
        <f t="shared" si="27"/>
        <v>172.3705402151028</v>
      </c>
      <c r="R120" s="57">
        <f t="shared" si="27"/>
        <v>364.38858005542846</v>
      </c>
      <c r="S120" s="87">
        <f t="shared" si="27"/>
        <v>498.23235690405056</v>
      </c>
      <c r="T120" s="57">
        <f t="shared" si="27"/>
        <v>258.7350196137014</v>
      </c>
      <c r="U120" s="87">
        <f t="shared" si="27"/>
        <v>281.41786086682725</v>
      </c>
      <c r="V120" s="57">
        <f t="shared" si="27"/>
        <v>220.9663619136052</v>
      </c>
      <c r="W120" s="87">
        <f t="shared" si="27"/>
        <v>218.03197765960635</v>
      </c>
      <c r="X120" s="103">
        <f t="shared" si="25"/>
        <v>0</v>
      </c>
      <c r="Y120" s="87">
        <f t="shared" si="27"/>
        <v>457.9723129322798</v>
      </c>
    </row>
    <row r="121" spans="1:25" ht="15">
      <c r="A121">
        <f t="shared" si="17"/>
        <v>90</v>
      </c>
      <c r="B121" s="48">
        <v>0.9</v>
      </c>
      <c r="C121">
        <v>1.28155</v>
      </c>
      <c r="E121" s="87">
        <f t="shared" si="22"/>
        <v>205.12672549916306</v>
      </c>
      <c r="F121" s="57">
        <f t="shared" si="23"/>
        <v>503.5531178854917</v>
      </c>
      <c r="G121" s="87">
        <f t="shared" si="23"/>
        <v>352.873157919929</v>
      </c>
      <c r="H121" s="57">
        <f t="shared" si="23"/>
        <v>152.84078177673578</v>
      </c>
      <c r="I121" s="87">
        <f t="shared" si="23"/>
        <v>456.91633801189937</v>
      </c>
      <c r="J121" s="57">
        <f t="shared" si="27"/>
        <v>445.0450705473708</v>
      </c>
      <c r="K121" s="87">
        <f t="shared" si="27"/>
        <v>284.77031708748916</v>
      </c>
      <c r="L121" s="57">
        <f t="shared" si="27"/>
        <v>137.24905697504653</v>
      </c>
      <c r="M121" s="87">
        <f t="shared" si="27"/>
        <v>103.12680430570337</v>
      </c>
      <c r="N121" s="57">
        <f t="shared" si="27"/>
        <v>208.79638382224664</v>
      </c>
      <c r="O121" s="87">
        <f t="shared" si="27"/>
        <v>148.41226967388286</v>
      </c>
      <c r="P121" s="103">
        <f t="shared" si="27"/>
        <v>0</v>
      </c>
      <c r="Q121" s="87">
        <f t="shared" si="27"/>
        <v>167.30643018325276</v>
      </c>
      <c r="R121" s="57">
        <f t="shared" si="27"/>
        <v>354.741910954287</v>
      </c>
      <c r="S121" s="87">
        <f t="shared" si="27"/>
        <v>489.8127197504534</v>
      </c>
      <c r="T121" s="57">
        <f t="shared" si="27"/>
        <v>252.9824115980298</v>
      </c>
      <c r="U121" s="87">
        <f t="shared" si="27"/>
        <v>273.1991475296736</v>
      </c>
      <c r="V121" s="57">
        <f t="shared" si="27"/>
        <v>215.29395346770514</v>
      </c>
      <c r="W121" s="87">
        <f t="shared" si="27"/>
        <v>212.25362939396314</v>
      </c>
      <c r="X121" s="103">
        <f t="shared" si="25"/>
        <v>0</v>
      </c>
      <c r="Y121" s="87">
        <f t="shared" si="27"/>
        <v>452.2903138715286</v>
      </c>
    </row>
    <row r="122" spans="1:25" ht="15">
      <c r="A122">
        <f t="shared" si="17"/>
        <v>90.5</v>
      </c>
      <c r="B122" s="48">
        <v>0.905</v>
      </c>
      <c r="C122">
        <v>1.31058</v>
      </c>
      <c r="D122" s="59"/>
      <c r="E122" s="87">
        <f t="shared" si="22"/>
        <v>202.30650710266505</v>
      </c>
      <c r="F122" s="57">
        <f t="shared" si="23"/>
        <v>498.8379324425118</v>
      </c>
      <c r="G122" s="87">
        <f t="shared" si="23"/>
        <v>349.7550599791068</v>
      </c>
      <c r="H122" s="57">
        <f t="shared" si="23"/>
        <v>149.45581093849407</v>
      </c>
      <c r="I122" s="87">
        <f t="shared" si="23"/>
        <v>453.99448507192403</v>
      </c>
      <c r="J122" s="57">
        <f t="shared" si="27"/>
        <v>441.72444689759243</v>
      </c>
      <c r="K122" s="87">
        <f t="shared" si="27"/>
        <v>280.2791436402465</v>
      </c>
      <c r="L122" s="57">
        <f t="shared" si="27"/>
        <v>134.08708942608</v>
      </c>
      <c r="M122" s="87">
        <f t="shared" si="27"/>
        <v>100.48954576134754</v>
      </c>
      <c r="N122" s="57">
        <f t="shared" si="27"/>
        <v>206.11691743833117</v>
      </c>
      <c r="O122" s="87">
        <f t="shared" si="27"/>
        <v>145.89880095866636</v>
      </c>
      <c r="P122" s="103">
        <f t="shared" si="27"/>
        <v>0</v>
      </c>
      <c r="Q122" s="87">
        <f t="shared" si="27"/>
        <v>164.63447245470664</v>
      </c>
      <c r="R122" s="57">
        <f t="shared" si="27"/>
        <v>349.65207445835574</v>
      </c>
      <c r="S122" s="87">
        <f t="shared" si="27"/>
        <v>485.37029760270843</v>
      </c>
      <c r="T122" s="57">
        <f t="shared" si="27"/>
        <v>249.9471842135342</v>
      </c>
      <c r="U122" s="87">
        <f t="shared" si="27"/>
        <v>268.86273807533746</v>
      </c>
      <c r="V122" s="57">
        <f t="shared" si="27"/>
        <v>212.30104148688943</v>
      </c>
      <c r="W122" s="87">
        <f t="shared" si="27"/>
        <v>209.20482077615827</v>
      </c>
      <c r="X122" s="103">
        <f t="shared" si="25"/>
        <v>0</v>
      </c>
      <c r="Y122" s="87">
        <f t="shared" si="27"/>
        <v>449.29234162991446</v>
      </c>
    </row>
    <row r="123" spans="1:25" ht="15">
      <c r="A123">
        <f t="shared" si="17"/>
        <v>91</v>
      </c>
      <c r="B123" s="48">
        <v>0.91</v>
      </c>
      <c r="C123">
        <v>1.34076</v>
      </c>
      <c r="D123" s="59"/>
      <c r="E123" s="87">
        <f t="shared" si="22"/>
        <v>199.37456803252005</v>
      </c>
      <c r="F123" s="57">
        <f t="shared" si="23"/>
        <v>493.93595873706465</v>
      </c>
      <c r="G123" s="87">
        <f t="shared" si="23"/>
        <v>346.51344110711193</v>
      </c>
      <c r="H123" s="57">
        <f t="shared" si="23"/>
        <v>145.9367472148243</v>
      </c>
      <c r="I123" s="87">
        <f t="shared" si="23"/>
        <v>450.95688528796063</v>
      </c>
      <c r="J123" s="57">
        <f t="shared" si="27"/>
        <v>438.2722794242783</v>
      </c>
      <c r="K123" s="87">
        <f t="shared" si="27"/>
        <v>275.61005598479414</v>
      </c>
      <c r="L123" s="57">
        <f t="shared" si="27"/>
        <v>130.79986308685133</v>
      </c>
      <c r="M123" s="87">
        <f t="shared" si="27"/>
        <v>97.74781435009511</v>
      </c>
      <c r="N123" s="57">
        <f t="shared" si="27"/>
        <v>203.3313061580498</v>
      </c>
      <c r="O123" s="87">
        <f t="shared" si="27"/>
        <v>143.28576321063898</v>
      </c>
      <c r="P123" s="103">
        <f t="shared" si="27"/>
        <v>0</v>
      </c>
      <c r="Q123" s="87">
        <f t="shared" si="27"/>
        <v>161.8566672791117</v>
      </c>
      <c r="R123" s="57">
        <f t="shared" si="27"/>
        <v>344.360608201132</v>
      </c>
      <c r="S123" s="87">
        <f t="shared" si="27"/>
        <v>480.7518924901028</v>
      </c>
      <c r="T123" s="57">
        <f t="shared" si="27"/>
        <v>246.79171874801312</v>
      </c>
      <c r="U123" s="87">
        <f t="shared" si="27"/>
        <v>264.3545452633546</v>
      </c>
      <c r="V123" s="57">
        <f t="shared" si="27"/>
        <v>209.1895677155833</v>
      </c>
      <c r="W123" s="87">
        <f t="shared" si="27"/>
        <v>206.03523606774112</v>
      </c>
      <c r="X123" s="103">
        <f t="shared" si="25"/>
        <v>0</v>
      </c>
      <c r="Y123" s="87">
        <f t="shared" si="27"/>
        <v>446.175607139666</v>
      </c>
    </row>
    <row r="124" spans="1:25" ht="15">
      <c r="A124">
        <f t="shared" si="17"/>
        <v>91.5</v>
      </c>
      <c r="B124" s="48">
        <v>0.915</v>
      </c>
      <c r="C124">
        <v>1.3722</v>
      </c>
      <c r="D124" s="59"/>
      <c r="E124" s="87">
        <f t="shared" si="22"/>
        <v>196.32022196342263</v>
      </c>
      <c r="F124" s="57">
        <f t="shared" si="23"/>
        <v>488.82933006578367</v>
      </c>
      <c r="G124" s="87">
        <f t="shared" si="23"/>
        <v>343.1364862583538</v>
      </c>
      <c r="H124" s="57">
        <f t="shared" si="23"/>
        <v>142.2707643297289</v>
      </c>
      <c r="I124" s="87">
        <f t="shared" si="23"/>
        <v>447.7924672227583</v>
      </c>
      <c r="J124" s="57">
        <f t="shared" si="27"/>
        <v>434.67598567474215</v>
      </c>
      <c r="K124" s="87">
        <f t="shared" si="27"/>
        <v>270.74603624034665</v>
      </c>
      <c r="L124" s="57">
        <f t="shared" si="27"/>
        <v>127.3753966817701</v>
      </c>
      <c r="M124" s="87">
        <f t="shared" si="27"/>
        <v>94.89161701511243</v>
      </c>
      <c r="N124" s="57">
        <f t="shared" si="27"/>
        <v>200.42939699131534</v>
      </c>
      <c r="O124" s="87">
        <f t="shared" si="27"/>
        <v>140.56363243535796</v>
      </c>
      <c r="P124" s="103">
        <f t="shared" si="27"/>
        <v>0</v>
      </c>
      <c r="Q124" s="87">
        <f t="shared" si="27"/>
        <v>158.9628901180545</v>
      </c>
      <c r="R124" s="57">
        <f t="shared" si="27"/>
        <v>338.8482258576226</v>
      </c>
      <c r="S124" s="87">
        <f t="shared" si="27"/>
        <v>475.94067125947583</v>
      </c>
      <c r="T124" s="57">
        <f t="shared" si="27"/>
        <v>243.5045141676293</v>
      </c>
      <c r="U124" s="87">
        <f t="shared" si="27"/>
        <v>259.65813764212396</v>
      </c>
      <c r="V124" s="57">
        <f t="shared" si="27"/>
        <v>205.94819146078325</v>
      </c>
      <c r="W124" s="87">
        <f t="shared" si="27"/>
        <v>202.73332277308785</v>
      </c>
      <c r="X124" s="103">
        <f t="shared" si="25"/>
        <v>0</v>
      </c>
      <c r="Y124" s="87">
        <f t="shared" si="27"/>
        <v>442.92875053352236</v>
      </c>
    </row>
    <row r="125" spans="1:25" ht="15">
      <c r="A125">
        <f t="shared" si="17"/>
        <v>92</v>
      </c>
      <c r="B125" s="48">
        <v>0.92</v>
      </c>
      <c r="C125">
        <v>1.40507</v>
      </c>
      <c r="D125" s="59"/>
      <c r="E125" s="87">
        <f t="shared" si="22"/>
        <v>193.12695366535547</v>
      </c>
      <c r="F125" s="57">
        <f t="shared" si="23"/>
        <v>483.49043425073893</v>
      </c>
      <c r="G125" s="87">
        <f t="shared" si="23"/>
        <v>339.6059358169199</v>
      </c>
      <c r="H125" s="57">
        <f t="shared" si="23"/>
        <v>138.43803985666642</v>
      </c>
      <c r="I125" s="87">
        <f t="shared" si="23"/>
        <v>444.4841204732926</v>
      </c>
      <c r="J125" s="57">
        <f t="shared" si="27"/>
        <v>430.91612004028764</v>
      </c>
      <c r="K125" s="87">
        <f t="shared" si="27"/>
        <v>265.66078404569055</v>
      </c>
      <c r="L125" s="57">
        <f t="shared" si="27"/>
        <v>123.79517369401506</v>
      </c>
      <c r="M125" s="87">
        <f t="shared" si="27"/>
        <v>91.90550994129309</v>
      </c>
      <c r="N125" s="57">
        <f t="shared" si="27"/>
        <v>197.39549895344757</v>
      </c>
      <c r="O125" s="87">
        <f t="shared" si="27"/>
        <v>137.71768973232088</v>
      </c>
      <c r="P125" s="103">
        <f t="shared" si="27"/>
        <v>0</v>
      </c>
      <c r="Q125" s="87">
        <f t="shared" si="27"/>
        <v>155.93749395762356</v>
      </c>
      <c r="R125" s="57">
        <f t="shared" si="27"/>
        <v>333.08512128920165</v>
      </c>
      <c r="S125" s="87">
        <f t="shared" si="27"/>
        <v>470.91061903776125</v>
      </c>
      <c r="T125" s="57">
        <f t="shared" si="27"/>
        <v>240.06779614736166</v>
      </c>
      <c r="U125" s="87">
        <f t="shared" si="27"/>
        <v>254.7481211500803</v>
      </c>
      <c r="V125" s="57">
        <f t="shared" si="27"/>
        <v>202.55938619693856</v>
      </c>
      <c r="W125" s="87">
        <f t="shared" si="27"/>
        <v>199.28122703532537</v>
      </c>
      <c r="X125" s="103">
        <f t="shared" si="25"/>
        <v>0</v>
      </c>
      <c r="Y125" s="87">
        <f t="shared" si="27"/>
        <v>439.53421565299</v>
      </c>
    </row>
    <row r="126" spans="1:25" ht="15">
      <c r="A126">
        <f t="shared" si="17"/>
        <v>92.5</v>
      </c>
      <c r="B126" s="48">
        <v>0.925</v>
      </c>
      <c r="C126">
        <v>1.43953</v>
      </c>
      <c r="D126" s="59"/>
      <c r="E126" s="87">
        <f t="shared" si="22"/>
        <v>189.77921939241986</v>
      </c>
      <c r="F126" s="57">
        <f t="shared" si="23"/>
        <v>477.8932833597611</v>
      </c>
      <c r="G126" s="87">
        <f t="shared" si="23"/>
        <v>335.90460426195153</v>
      </c>
      <c r="H126" s="57">
        <f t="shared" si="23"/>
        <v>134.41991739418594</v>
      </c>
      <c r="I126" s="87">
        <f t="shared" si="23"/>
        <v>441.0157411308347</v>
      </c>
      <c r="J126" s="57">
        <f t="shared" si="27"/>
        <v>426.97438077155323</v>
      </c>
      <c r="K126" s="87">
        <f t="shared" si="27"/>
        <v>260.32954611968364</v>
      </c>
      <c r="L126" s="57">
        <f t="shared" si="27"/>
        <v>120.04176681363663</v>
      </c>
      <c r="M126" s="87">
        <f t="shared" si="27"/>
        <v>88.77495777324276</v>
      </c>
      <c r="N126" s="57">
        <f t="shared" si="27"/>
        <v>194.2148440588652</v>
      </c>
      <c r="O126" s="87">
        <f t="shared" si="27"/>
        <v>134.7340820187018</v>
      </c>
      <c r="P126" s="103">
        <f t="shared" si="27"/>
        <v>0</v>
      </c>
      <c r="Q126" s="87">
        <f t="shared" si="27"/>
        <v>152.7657521964903</v>
      </c>
      <c r="R126" s="57">
        <f t="shared" si="27"/>
        <v>327.04324165951545</v>
      </c>
      <c r="S126" s="87">
        <f t="shared" si="27"/>
        <v>465.6372512385435</v>
      </c>
      <c r="T126" s="57">
        <f t="shared" si="27"/>
        <v>236.46483591071961</v>
      </c>
      <c r="U126" s="87">
        <f t="shared" si="27"/>
        <v>249.60059549398588</v>
      </c>
      <c r="V126" s="57">
        <f t="shared" si="27"/>
        <v>199.00665637058967</v>
      </c>
      <c r="W126" s="87">
        <f t="shared" si="27"/>
        <v>195.6621452244554</v>
      </c>
      <c r="X126" s="103">
        <f t="shared" si="25"/>
        <v>0</v>
      </c>
      <c r="Y126" s="87">
        <f t="shared" si="27"/>
        <v>435.9754790547805</v>
      </c>
    </row>
    <row r="127" spans="1:25" ht="15">
      <c r="A127">
        <f t="shared" si="17"/>
        <v>93</v>
      </c>
      <c r="B127" s="48">
        <v>0.93</v>
      </c>
      <c r="C127">
        <v>1.47579</v>
      </c>
      <c r="D127" s="59"/>
      <c r="E127" s="87">
        <f t="shared" si="22"/>
        <v>186.2566179781237</v>
      </c>
      <c r="F127" s="57">
        <f t="shared" si="23"/>
        <v>472.00376823187787</v>
      </c>
      <c r="G127" s="87">
        <f t="shared" si="23"/>
        <v>332.0099355973215</v>
      </c>
      <c r="H127" s="57">
        <f t="shared" si="23"/>
        <v>130.1919104153832</v>
      </c>
      <c r="I127" s="87">
        <f t="shared" si="23"/>
        <v>437.36619281517835</v>
      </c>
      <c r="J127" s="57">
        <f t="shared" si="27"/>
        <v>422.8267468225017</v>
      </c>
      <c r="K127" s="87">
        <f t="shared" si="27"/>
        <v>254.71983378082663</v>
      </c>
      <c r="L127" s="57">
        <f t="shared" si="27"/>
        <v>116.09230269632607</v>
      </c>
      <c r="M127" s="87">
        <f t="shared" si="27"/>
        <v>85.4808828570064</v>
      </c>
      <c r="N127" s="57">
        <f t="shared" si="27"/>
        <v>190.8680493264927</v>
      </c>
      <c r="O127" s="87">
        <f t="shared" si="27"/>
        <v>131.59462712329184</v>
      </c>
      <c r="P127" s="103">
        <f t="shared" si="27"/>
        <v>0</v>
      </c>
      <c r="Q127" s="87">
        <f t="shared" si="27"/>
        <v>149.428336170411</v>
      </c>
      <c r="R127" s="57">
        <f t="shared" si="27"/>
        <v>320.68576762084973</v>
      </c>
      <c r="S127" s="87">
        <f t="shared" si="27"/>
        <v>460.08843184215254</v>
      </c>
      <c r="T127" s="57">
        <f t="shared" si="27"/>
        <v>232.67367693855942</v>
      </c>
      <c r="U127" s="87">
        <f t="shared" si="27"/>
        <v>244.18419153896605</v>
      </c>
      <c r="V127" s="57">
        <f t="shared" si="27"/>
        <v>195.26835156782093</v>
      </c>
      <c r="W127" s="87">
        <f t="shared" si="27"/>
        <v>191.8540225761053</v>
      </c>
      <c r="X127" s="103">
        <f t="shared" si="25"/>
        <v>0</v>
      </c>
      <c r="Y127" s="87">
        <f t="shared" si="27"/>
        <v>432.230853719578</v>
      </c>
    </row>
    <row r="128" spans="1:25" ht="15">
      <c r="A128">
        <f t="shared" si="17"/>
        <v>93.5</v>
      </c>
      <c r="B128" s="48">
        <v>0.935</v>
      </c>
      <c r="C128">
        <v>1.5141</v>
      </c>
      <c r="D128" s="59"/>
      <c r="E128" s="87">
        <f t="shared" si="22"/>
        <v>182.53486231950023</v>
      </c>
      <c r="F128" s="57">
        <f t="shared" si="23"/>
        <v>465.78128272307464</v>
      </c>
      <c r="G128" s="87">
        <f t="shared" si="23"/>
        <v>327.8950774466877</v>
      </c>
      <c r="H128" s="57">
        <f t="shared" si="23"/>
        <v>125.72486829299123</v>
      </c>
      <c r="I128" s="87">
        <f t="shared" si="23"/>
        <v>433.5103131689346</v>
      </c>
      <c r="J128" s="57">
        <f t="shared" si="27"/>
        <v>418.444621709756</v>
      </c>
      <c r="K128" s="87">
        <f t="shared" si="27"/>
        <v>248.79297002733486</v>
      </c>
      <c r="L128" s="57">
        <f t="shared" si="27"/>
        <v>111.91955117028724</v>
      </c>
      <c r="M128" s="87">
        <f t="shared" si="27"/>
        <v>82.00057369978038</v>
      </c>
      <c r="N128" s="57">
        <f t="shared" si="27"/>
        <v>187.33203977885915</v>
      </c>
      <c r="O128" s="87">
        <f t="shared" si="27"/>
        <v>128.27767960417557</v>
      </c>
      <c r="P128" s="103">
        <f t="shared" si="27"/>
        <v>0</v>
      </c>
      <c r="Q128" s="87">
        <f t="shared" si="27"/>
        <v>145.90223556480984</v>
      </c>
      <c r="R128" s="57">
        <f t="shared" si="27"/>
        <v>313.96886661640167</v>
      </c>
      <c r="S128" s="87">
        <f t="shared" si="27"/>
        <v>454.2259036823142</v>
      </c>
      <c r="T128" s="57">
        <f t="shared" si="27"/>
        <v>228.66818051761467</v>
      </c>
      <c r="U128" s="87">
        <f t="shared" si="27"/>
        <v>238.46156507683668</v>
      </c>
      <c r="V128" s="57">
        <f t="shared" si="27"/>
        <v>191.3186974863518</v>
      </c>
      <c r="W128" s="87">
        <f t="shared" si="27"/>
        <v>187.8306034184028</v>
      </c>
      <c r="X128" s="103">
        <f t="shared" si="25"/>
        <v>0</v>
      </c>
      <c r="Y128" s="87">
        <f t="shared" si="27"/>
        <v>428.27452176724466</v>
      </c>
    </row>
    <row r="129" spans="1:25" ht="15">
      <c r="A129">
        <f t="shared" si="17"/>
        <v>94</v>
      </c>
      <c r="B129" s="48">
        <v>0.94</v>
      </c>
      <c r="C129">
        <v>1.55477</v>
      </c>
      <c r="D129" s="59"/>
      <c r="E129" s="87">
        <f t="shared" si="22"/>
        <v>178.58383640887075</v>
      </c>
      <c r="F129" s="57">
        <f t="shared" si="23"/>
        <v>459.1754752147732</v>
      </c>
      <c r="G129" s="87">
        <f t="shared" si="23"/>
        <v>323.52673286338637</v>
      </c>
      <c r="H129" s="57">
        <f t="shared" si="23"/>
        <v>120.98264424919896</v>
      </c>
      <c r="I129" s="87">
        <f t="shared" si="23"/>
        <v>429.4169008689416</v>
      </c>
      <c r="J129" s="57">
        <f t="shared" si="27"/>
        <v>413.792545793928</v>
      </c>
      <c r="K129" s="87">
        <f t="shared" si="27"/>
        <v>242.50099537699526</v>
      </c>
      <c r="L129" s="57">
        <f t="shared" si="27"/>
        <v>107.48974682249295</v>
      </c>
      <c r="M129" s="87">
        <f t="shared" si="27"/>
        <v>78.30586805048824</v>
      </c>
      <c r="N129" s="57">
        <f t="shared" si="27"/>
        <v>183.5782024439008</v>
      </c>
      <c r="O129" s="87">
        <f t="shared" si="27"/>
        <v>124.75639911337791</v>
      </c>
      <c r="P129" s="103">
        <f t="shared" si="27"/>
        <v>0</v>
      </c>
      <c r="Q129" s="87">
        <f t="shared" si="27"/>
        <v>142.1589175896128</v>
      </c>
      <c r="R129" s="57">
        <f t="shared" si="27"/>
        <v>306.83818627573606</v>
      </c>
      <c r="S129" s="87">
        <f t="shared" si="27"/>
        <v>448.0022278728486</v>
      </c>
      <c r="T129" s="57">
        <f t="shared" si="27"/>
        <v>224.41593464343498</v>
      </c>
      <c r="U129" s="87">
        <f t="shared" si="27"/>
        <v>232.38640928944955</v>
      </c>
      <c r="V129" s="57">
        <f t="shared" si="27"/>
        <v>187.12573399135442</v>
      </c>
      <c r="W129" s="87">
        <f t="shared" si="27"/>
        <v>183.55933071822633</v>
      </c>
      <c r="X129" s="103">
        <f t="shared" si="25"/>
        <v>0</v>
      </c>
      <c r="Y129" s="87">
        <f t="shared" si="27"/>
        <v>424.0744690264095</v>
      </c>
    </row>
    <row r="130" spans="1:25" ht="15">
      <c r="A130">
        <f t="shared" si="17"/>
        <v>94.5</v>
      </c>
      <c r="B130" s="48">
        <v>0.945</v>
      </c>
      <c r="C130">
        <v>1.59819</v>
      </c>
      <c r="D130" s="59"/>
      <c r="E130" s="87">
        <f t="shared" si="22"/>
        <v>174.3656523656071</v>
      </c>
      <c r="F130" s="57">
        <f t="shared" si="23"/>
        <v>452.1230001223107</v>
      </c>
      <c r="G130" s="87">
        <f t="shared" si="23"/>
        <v>318.8630121403241</v>
      </c>
      <c r="H130" s="57">
        <f t="shared" si="23"/>
        <v>115.91976330546993</v>
      </c>
      <c r="I130" s="87">
        <f t="shared" si="23"/>
        <v>425.0467026376729</v>
      </c>
      <c r="J130" s="57">
        <f aca="true" t="shared" si="28" ref="J130:Y145">-J$3*$C130+J$2</f>
        <v>408.8259085609492</v>
      </c>
      <c r="K130" s="87">
        <f t="shared" si="28"/>
        <v>235.78357370702363</v>
      </c>
      <c r="L130" s="57">
        <f t="shared" si="28"/>
        <v>102.76041058494124</v>
      </c>
      <c r="M130" s="87">
        <f t="shared" si="28"/>
        <v>74.3613359803563</v>
      </c>
      <c r="N130" s="57">
        <f t="shared" si="28"/>
        <v>179.57054035676305</v>
      </c>
      <c r="O130" s="87">
        <f t="shared" si="28"/>
        <v>120.99701876151084</v>
      </c>
      <c r="P130" s="103">
        <f t="shared" si="28"/>
        <v>0</v>
      </c>
      <c r="Q130" s="87">
        <f t="shared" si="28"/>
        <v>138.16248615408153</v>
      </c>
      <c r="R130" s="57">
        <f t="shared" si="28"/>
        <v>299.2253478102405</v>
      </c>
      <c r="S130" s="87">
        <f t="shared" si="28"/>
        <v>441.3577232343682</v>
      </c>
      <c r="T130" s="57">
        <f t="shared" si="28"/>
        <v>219.87616292332478</v>
      </c>
      <c r="U130" s="87">
        <f t="shared" si="28"/>
        <v>225.90046721203748</v>
      </c>
      <c r="V130" s="57">
        <f t="shared" si="28"/>
        <v>182.64925317127117</v>
      </c>
      <c r="W130" s="87">
        <f t="shared" si="28"/>
        <v>178.9992456274552</v>
      </c>
      <c r="X130" s="103">
        <f t="shared" si="25"/>
        <v>0</v>
      </c>
      <c r="Y130" s="87">
        <f t="shared" si="28"/>
        <v>419.5904196040573</v>
      </c>
    </row>
    <row r="131" spans="1:25" ht="15">
      <c r="A131">
        <f t="shared" si="17"/>
        <v>95</v>
      </c>
      <c r="B131" s="48">
        <v>0.95</v>
      </c>
      <c r="C131">
        <v>1.64485</v>
      </c>
      <c r="D131" s="59"/>
      <c r="E131" s="87">
        <f t="shared" si="22"/>
        <v>169.8327074678945</v>
      </c>
      <c r="F131" s="57">
        <f t="shared" si="23"/>
        <v>444.5442694034185</v>
      </c>
      <c r="G131" s="87">
        <f t="shared" si="23"/>
        <v>313.8512846198707</v>
      </c>
      <c r="H131" s="57">
        <f t="shared" si="23"/>
        <v>110.47909023236082</v>
      </c>
      <c r="I131" s="87">
        <f t="shared" si="23"/>
        <v>420.35040025464673</v>
      </c>
      <c r="J131" s="57">
        <f t="shared" si="28"/>
        <v>403.4886609033998</v>
      </c>
      <c r="K131" s="87">
        <f t="shared" si="28"/>
        <v>228.56489809392193</v>
      </c>
      <c r="L131" s="57">
        <f t="shared" si="28"/>
        <v>97.6781713209117</v>
      </c>
      <c r="M131" s="87">
        <f t="shared" si="28"/>
        <v>70.12246296348957</v>
      </c>
      <c r="N131" s="57">
        <f t="shared" si="28"/>
        <v>175.26382656160305</v>
      </c>
      <c r="O131" s="87">
        <f t="shared" si="28"/>
        <v>116.95711348242014</v>
      </c>
      <c r="P131" s="103">
        <f t="shared" si="28"/>
        <v>0</v>
      </c>
      <c r="Q131" s="87">
        <f t="shared" si="28"/>
        <v>133.86784104164747</v>
      </c>
      <c r="R131" s="57">
        <f t="shared" si="28"/>
        <v>291.04443940858187</v>
      </c>
      <c r="S131" s="87">
        <f t="shared" si="28"/>
        <v>434.217405720976</v>
      </c>
      <c r="T131" s="57">
        <f t="shared" si="28"/>
        <v>214.99763347928194</v>
      </c>
      <c r="U131" s="87">
        <f t="shared" si="28"/>
        <v>218.93054419655965</v>
      </c>
      <c r="V131" s="57">
        <f t="shared" si="28"/>
        <v>177.8387373936322</v>
      </c>
      <c r="W131" s="87">
        <f t="shared" si="28"/>
        <v>174.09888702921978</v>
      </c>
      <c r="X131" s="103">
        <f t="shared" si="25"/>
        <v>0</v>
      </c>
      <c r="Y131" s="87">
        <f t="shared" si="28"/>
        <v>414.7717704551178</v>
      </c>
    </row>
    <row r="132" spans="1:25" ht="15">
      <c r="A132">
        <f t="shared" si="17"/>
        <v>95.5</v>
      </c>
      <c r="B132" s="48">
        <v>0.955</v>
      </c>
      <c r="C132">
        <v>1.6954</v>
      </c>
      <c r="D132" s="59"/>
      <c r="E132" s="87">
        <f t="shared" si="22"/>
        <v>164.9218552480194</v>
      </c>
      <c r="F132" s="57">
        <f t="shared" si="23"/>
        <v>436.33370708365857</v>
      </c>
      <c r="G132" s="87">
        <f t="shared" si="23"/>
        <v>308.4217341235372</v>
      </c>
      <c r="H132" s="57">
        <f t="shared" si="23"/>
        <v>104.58483339897751</v>
      </c>
      <c r="I132" s="87">
        <f t="shared" si="23"/>
        <v>415.26257159065244</v>
      </c>
      <c r="J132" s="57">
        <f t="shared" si="28"/>
        <v>397.7064519644988</v>
      </c>
      <c r="K132" s="87">
        <f t="shared" si="28"/>
        <v>220.74440833304988</v>
      </c>
      <c r="L132" s="57">
        <f t="shared" si="28"/>
        <v>92.1722305837344</v>
      </c>
      <c r="M132" s="87">
        <f t="shared" si="28"/>
        <v>65.53019911859852</v>
      </c>
      <c r="N132" s="57">
        <f t="shared" si="28"/>
        <v>170.59806611699656</v>
      </c>
      <c r="O132" s="87">
        <f t="shared" si="28"/>
        <v>112.58040512712577</v>
      </c>
      <c r="P132" s="103">
        <f t="shared" si="28"/>
        <v>0</v>
      </c>
      <c r="Q132" s="87">
        <f t="shared" si="28"/>
        <v>129.21515543441336</v>
      </c>
      <c r="R132" s="57">
        <f t="shared" si="28"/>
        <v>282.18149642307293</v>
      </c>
      <c r="S132" s="87">
        <f t="shared" si="28"/>
        <v>426.48180670035913</v>
      </c>
      <c r="T132" s="57">
        <f t="shared" si="28"/>
        <v>209.7123856568137</v>
      </c>
      <c r="U132" s="87">
        <f t="shared" si="28"/>
        <v>211.37954530173744</v>
      </c>
      <c r="V132" s="57">
        <f t="shared" si="28"/>
        <v>172.62717347250805</v>
      </c>
      <c r="W132" s="87">
        <f t="shared" si="28"/>
        <v>168.78999017665225</v>
      </c>
      <c r="X132" s="103">
        <f t="shared" si="25"/>
        <v>0</v>
      </c>
      <c r="Y132" s="87">
        <f t="shared" si="28"/>
        <v>409.5513950912324</v>
      </c>
    </row>
    <row r="133" spans="1:25" ht="15">
      <c r="A133">
        <f t="shared" si="17"/>
        <v>96</v>
      </c>
      <c r="B133" s="48">
        <v>0.96</v>
      </c>
      <c r="C133">
        <v>1.75069</v>
      </c>
      <c r="D133" s="59"/>
      <c r="E133" s="87">
        <f t="shared" si="22"/>
        <v>159.55051955589485</v>
      </c>
      <c r="F133" s="57">
        <f t="shared" si="23"/>
        <v>427.353252273381</v>
      </c>
      <c r="G133" s="87">
        <f t="shared" si="23"/>
        <v>302.48306257176114</v>
      </c>
      <c r="H133" s="57">
        <f t="shared" si="23"/>
        <v>98.13788067261228</v>
      </c>
      <c r="I133" s="87">
        <f t="shared" si="23"/>
        <v>409.6976646305685</v>
      </c>
      <c r="J133" s="57">
        <f t="shared" si="28"/>
        <v>391.3820537007631</v>
      </c>
      <c r="K133" s="87">
        <f t="shared" si="28"/>
        <v>212.1906026183393</v>
      </c>
      <c r="L133" s="57">
        <f t="shared" si="28"/>
        <v>86.15000578930247</v>
      </c>
      <c r="M133" s="87">
        <f t="shared" si="28"/>
        <v>60.50732537015094</v>
      </c>
      <c r="N133" s="57">
        <f t="shared" si="28"/>
        <v>165.4948040995427</v>
      </c>
      <c r="O133" s="87">
        <f t="shared" si="28"/>
        <v>107.79329919311536</v>
      </c>
      <c r="P133" s="103">
        <f t="shared" si="28"/>
        <v>0</v>
      </c>
      <c r="Q133" s="87">
        <f t="shared" si="28"/>
        <v>124.1261942628214</v>
      </c>
      <c r="R133" s="57">
        <f t="shared" si="28"/>
        <v>272.48748816058446</v>
      </c>
      <c r="S133" s="87">
        <f t="shared" si="28"/>
        <v>418.020851807186</v>
      </c>
      <c r="T133" s="57">
        <f t="shared" si="28"/>
        <v>203.93154783081434</v>
      </c>
      <c r="U133" s="87">
        <f t="shared" si="28"/>
        <v>203.12050021974494</v>
      </c>
      <c r="V133" s="57">
        <f t="shared" si="28"/>
        <v>166.926928780145</v>
      </c>
      <c r="W133" s="87">
        <f t="shared" si="28"/>
        <v>162.98328578538704</v>
      </c>
      <c r="X133" s="103">
        <f t="shared" si="25"/>
        <v>0</v>
      </c>
      <c r="Y133" s="87">
        <f t="shared" si="28"/>
        <v>403.8415127199322</v>
      </c>
    </row>
    <row r="134" spans="1:25" ht="15">
      <c r="A134">
        <f t="shared" si="17"/>
        <v>96.5</v>
      </c>
      <c r="B134" s="48">
        <v>0.965</v>
      </c>
      <c r="C134">
        <v>1.81191</v>
      </c>
      <c r="D134" s="59"/>
      <c r="E134" s="87">
        <f t="shared" si="22"/>
        <v>153.60309378139925</v>
      </c>
      <c r="F134" s="57">
        <f t="shared" si="23"/>
        <v>417.4096197270763</v>
      </c>
      <c r="G134" s="87">
        <f t="shared" si="23"/>
        <v>295.90745265315513</v>
      </c>
      <c r="H134" s="57">
        <f t="shared" si="23"/>
        <v>90.9994750674743</v>
      </c>
      <c r="I134" s="87">
        <f t="shared" si="23"/>
        <v>403.5359065532248</v>
      </c>
      <c r="J134" s="57">
        <f t="shared" si="28"/>
        <v>384.37934685131665</v>
      </c>
      <c r="K134" s="87">
        <f t="shared" si="28"/>
        <v>202.71937842129506</v>
      </c>
      <c r="L134" s="57">
        <f t="shared" si="28"/>
        <v>79.4818813198664</v>
      </c>
      <c r="M134" s="87">
        <f t="shared" si="28"/>
        <v>54.94573501240163</v>
      </c>
      <c r="N134" s="57">
        <f t="shared" si="28"/>
        <v>159.84420361648023</v>
      </c>
      <c r="O134" s="87">
        <f t="shared" si="28"/>
        <v>102.49276337687164</v>
      </c>
      <c r="P134" s="103">
        <f t="shared" si="28"/>
        <v>0</v>
      </c>
      <c r="Q134" s="87">
        <f t="shared" si="28"/>
        <v>118.49142842949061</v>
      </c>
      <c r="R134" s="57">
        <f t="shared" si="28"/>
        <v>261.7537716507357</v>
      </c>
      <c r="S134" s="87">
        <f t="shared" si="28"/>
        <v>408.6524369299919</v>
      </c>
      <c r="T134" s="57">
        <f t="shared" si="28"/>
        <v>197.5306997261357</v>
      </c>
      <c r="U134" s="87">
        <f t="shared" si="28"/>
        <v>193.97565051962596</v>
      </c>
      <c r="V134" s="57">
        <f t="shared" si="28"/>
        <v>160.6153176376877</v>
      </c>
      <c r="W134" s="87">
        <f t="shared" si="28"/>
        <v>156.5537968573122</v>
      </c>
      <c r="X134" s="103">
        <f t="shared" si="25"/>
        <v>0</v>
      </c>
      <c r="Y134" s="87">
        <f t="shared" si="28"/>
        <v>397.51923023176084</v>
      </c>
    </row>
    <row r="135" spans="1:25" ht="15">
      <c r="A135">
        <f t="shared" si="17"/>
        <v>97</v>
      </c>
      <c r="B135" s="48">
        <v>0.97</v>
      </c>
      <c r="C135">
        <v>1.88079</v>
      </c>
      <c r="D135" s="59"/>
      <c r="E135" s="87">
        <f t="shared" si="22"/>
        <v>146.91151117200266</v>
      </c>
      <c r="F135" s="57">
        <f t="shared" si="23"/>
        <v>406.221814928163</v>
      </c>
      <c r="G135" s="87">
        <f t="shared" si="23"/>
        <v>288.5090859234331</v>
      </c>
      <c r="H135" s="57">
        <f t="shared" si="23"/>
        <v>82.96789424287604</v>
      </c>
      <c r="I135" s="87">
        <f t="shared" si="23"/>
        <v>396.60317384549126</v>
      </c>
      <c r="J135" s="57">
        <f t="shared" si="28"/>
        <v>376.5004437511881</v>
      </c>
      <c r="K135" s="87">
        <f t="shared" si="28"/>
        <v>192.0630908895667</v>
      </c>
      <c r="L135" s="57">
        <f t="shared" si="28"/>
        <v>71.97942438659689</v>
      </c>
      <c r="M135" s="87">
        <f t="shared" si="28"/>
        <v>48.68826451514954</v>
      </c>
      <c r="N135" s="57">
        <f t="shared" si="28"/>
        <v>153.4865858237108</v>
      </c>
      <c r="O135" s="87">
        <f t="shared" si="28"/>
        <v>96.52901122033998</v>
      </c>
      <c r="P135" s="103">
        <f t="shared" si="28"/>
        <v>0</v>
      </c>
      <c r="Q135" s="87">
        <f t="shared" si="28"/>
        <v>112.1516265575562</v>
      </c>
      <c r="R135" s="57">
        <f t="shared" si="28"/>
        <v>249.6770256004517</v>
      </c>
      <c r="S135" s="87">
        <f t="shared" si="28"/>
        <v>398.1118224781603</v>
      </c>
      <c r="T135" s="57">
        <f t="shared" si="28"/>
        <v>190.32896144697426</v>
      </c>
      <c r="U135" s="87">
        <f t="shared" si="28"/>
        <v>183.68657428074653</v>
      </c>
      <c r="V135" s="57">
        <f t="shared" si="28"/>
        <v>153.5139818733548</v>
      </c>
      <c r="W135" s="87">
        <f t="shared" si="28"/>
        <v>149.31983414307183</v>
      </c>
      <c r="X135" s="103">
        <f t="shared" si="25"/>
        <v>0</v>
      </c>
      <c r="Y135" s="87">
        <f t="shared" si="28"/>
        <v>390.40588789616385</v>
      </c>
    </row>
    <row r="136" spans="1:25" ht="15">
      <c r="A136">
        <f aca="true" t="shared" si="29" ref="A136:A157">B136*100</f>
        <v>97.5</v>
      </c>
      <c r="B136" s="48">
        <v>0.975</v>
      </c>
      <c r="C136">
        <v>1.95996</v>
      </c>
      <c r="D136" s="59"/>
      <c r="E136" s="87">
        <f t="shared" si="22"/>
        <v>139.220271404495</v>
      </c>
      <c r="F136" s="57">
        <f t="shared" si="23"/>
        <v>393.36266124160716</v>
      </c>
      <c r="G136" s="87">
        <f t="shared" si="23"/>
        <v>280.0054753834782</v>
      </c>
      <c r="H136" s="57">
        <f t="shared" si="23"/>
        <v>73.73647359996889</v>
      </c>
      <c r="I136" s="87">
        <f t="shared" si="23"/>
        <v>388.63475850763916</v>
      </c>
      <c r="J136" s="57">
        <f t="shared" si="28"/>
        <v>367.44450939524756</v>
      </c>
      <c r="K136" s="87">
        <f t="shared" si="28"/>
        <v>179.81485796437892</v>
      </c>
      <c r="L136" s="57">
        <f t="shared" si="28"/>
        <v>63.35617358219872</v>
      </c>
      <c r="M136" s="87">
        <f t="shared" si="28"/>
        <v>41.49598897410064</v>
      </c>
      <c r="N136" s="57">
        <f t="shared" si="28"/>
        <v>146.1792019582411</v>
      </c>
      <c r="O136" s="87">
        <f t="shared" si="28"/>
        <v>89.67433267457037</v>
      </c>
      <c r="P136" s="103">
        <f t="shared" si="28"/>
        <v>0</v>
      </c>
      <c r="Q136" s="87">
        <f t="shared" si="28"/>
        <v>104.86472013768037</v>
      </c>
      <c r="R136" s="57">
        <f t="shared" si="28"/>
        <v>235.79613151216802</v>
      </c>
      <c r="S136" s="87">
        <f t="shared" si="28"/>
        <v>385.9965430624881</v>
      </c>
      <c r="T136" s="57">
        <f t="shared" si="28"/>
        <v>182.05135372976736</v>
      </c>
      <c r="U136" s="87">
        <f t="shared" si="28"/>
        <v>171.86041043301014</v>
      </c>
      <c r="V136" s="57">
        <f t="shared" si="28"/>
        <v>145.35177582715508</v>
      </c>
      <c r="W136" s="87">
        <f t="shared" si="28"/>
        <v>141.00518797456996</v>
      </c>
      <c r="X136" s="103">
        <f t="shared" si="25"/>
        <v>0</v>
      </c>
      <c r="Y136" s="87">
        <f t="shared" si="28"/>
        <v>382.22988161409046</v>
      </c>
    </row>
    <row r="137" spans="1:25" ht="15">
      <c r="A137">
        <f t="shared" si="29"/>
        <v>98</v>
      </c>
      <c r="B137" s="48">
        <v>0.98</v>
      </c>
      <c r="C137">
        <v>2.05375</v>
      </c>
      <c r="D137" s="59"/>
      <c r="E137" s="87">
        <f t="shared" si="22"/>
        <v>130.1087218554923</v>
      </c>
      <c r="F137" s="57">
        <f t="shared" si="23"/>
        <v>378.12886025307523</v>
      </c>
      <c r="G137" s="87">
        <f t="shared" si="23"/>
        <v>269.9315378750486</v>
      </c>
      <c r="H137" s="57">
        <f t="shared" si="23"/>
        <v>62.80032427448879</v>
      </c>
      <c r="I137" s="87">
        <f t="shared" si="23"/>
        <v>379.19484850969604</v>
      </c>
      <c r="J137" s="57">
        <f t="shared" si="28"/>
        <v>356.71625269139935</v>
      </c>
      <c r="K137" s="87">
        <f t="shared" si="28"/>
        <v>165.30479397482026</v>
      </c>
      <c r="L137" s="57">
        <f t="shared" si="28"/>
        <v>53.140502331162935</v>
      </c>
      <c r="M137" s="87">
        <f t="shared" si="28"/>
        <v>32.97554533389629</v>
      </c>
      <c r="N137" s="57">
        <f t="shared" si="28"/>
        <v>137.52239341027587</v>
      </c>
      <c r="O137" s="87">
        <f t="shared" si="28"/>
        <v>81.553828685588</v>
      </c>
      <c r="P137" s="103">
        <f t="shared" si="28"/>
        <v>0</v>
      </c>
      <c r="Q137" s="87">
        <f t="shared" si="28"/>
        <v>96.23217052140961</v>
      </c>
      <c r="R137" s="57">
        <f t="shared" si="28"/>
        <v>219.35190950206152</v>
      </c>
      <c r="S137" s="87">
        <f t="shared" si="28"/>
        <v>371.6439845631083</v>
      </c>
      <c r="T137" s="57">
        <f t="shared" si="28"/>
        <v>172.24515406074076</v>
      </c>
      <c r="U137" s="87">
        <f t="shared" si="28"/>
        <v>157.8503572906684</v>
      </c>
      <c r="V137" s="57">
        <f t="shared" si="28"/>
        <v>135.6822885835897</v>
      </c>
      <c r="W137" s="87">
        <f t="shared" si="28"/>
        <v>131.15511011497932</v>
      </c>
      <c r="X137" s="103">
        <f t="shared" si="25"/>
        <v>0</v>
      </c>
      <c r="Y137" s="87">
        <f t="shared" si="28"/>
        <v>372.5440457015522</v>
      </c>
    </row>
    <row r="138" spans="1:25" ht="15">
      <c r="A138">
        <f t="shared" si="29"/>
        <v>98.5</v>
      </c>
      <c r="B138" s="48">
        <v>0.985</v>
      </c>
      <c r="C138">
        <v>2.17009</v>
      </c>
      <c r="D138" s="59"/>
      <c r="E138" s="87">
        <f t="shared" si="22"/>
        <v>118.80647561888952</v>
      </c>
      <c r="F138" s="57">
        <f t="shared" si="23"/>
        <v>359.2323850744229</v>
      </c>
      <c r="G138" s="87">
        <f t="shared" si="23"/>
        <v>257.43551602057903</v>
      </c>
      <c r="H138" s="57">
        <f t="shared" si="23"/>
        <v>49.23478836952708</v>
      </c>
      <c r="I138" s="87">
        <f t="shared" si="23"/>
        <v>367.4852938752926</v>
      </c>
      <c r="J138" s="57">
        <f t="shared" si="28"/>
        <v>343.4085931869138</v>
      </c>
      <c r="K138" s="87">
        <f t="shared" si="28"/>
        <v>147.30606442427904</v>
      </c>
      <c r="L138" s="57">
        <f t="shared" si="28"/>
        <v>40.46866958411627</v>
      </c>
      <c r="M138" s="87">
        <f t="shared" si="28"/>
        <v>22.40652504280584</v>
      </c>
      <c r="N138" s="57">
        <f t="shared" si="28"/>
        <v>126.7842218944397</v>
      </c>
      <c r="O138" s="87">
        <f t="shared" si="28"/>
        <v>71.48090583583632</v>
      </c>
      <c r="P138" s="103">
        <f t="shared" si="28"/>
        <v>0</v>
      </c>
      <c r="Q138" s="87">
        <f t="shared" si="28"/>
        <v>85.52409053039841</v>
      </c>
      <c r="R138" s="57">
        <f t="shared" si="28"/>
        <v>198.95399086835016</v>
      </c>
      <c r="S138" s="87">
        <f t="shared" si="28"/>
        <v>353.8406296658074</v>
      </c>
      <c r="T138" s="57">
        <f t="shared" si="28"/>
        <v>160.08124245508392</v>
      </c>
      <c r="U138" s="87">
        <f t="shared" si="28"/>
        <v>140.4718565701221</v>
      </c>
      <c r="V138" s="57">
        <f t="shared" si="28"/>
        <v>123.6879592743201</v>
      </c>
      <c r="W138" s="87">
        <f t="shared" si="28"/>
        <v>118.93677065251237</v>
      </c>
      <c r="X138" s="103">
        <f t="shared" si="25"/>
        <v>0</v>
      </c>
      <c r="Y138" s="87">
        <f t="shared" si="28"/>
        <v>360.5294370005744</v>
      </c>
    </row>
    <row r="139" spans="1:25" ht="15">
      <c r="A139">
        <f t="shared" si="29"/>
        <v>99</v>
      </c>
      <c r="B139" s="48">
        <v>0.99</v>
      </c>
      <c r="C139">
        <v>2.32635</v>
      </c>
      <c r="D139" s="59"/>
      <c r="E139" s="87">
        <f t="shared" si="22"/>
        <v>103.62606478055747</v>
      </c>
      <c r="F139" s="57">
        <f t="shared" si="23"/>
        <v>333.851920819513</v>
      </c>
      <c r="G139" s="87">
        <f t="shared" si="23"/>
        <v>240.65170671183387</v>
      </c>
      <c r="H139" s="57">
        <f t="shared" si="23"/>
        <v>31.014480302574043</v>
      </c>
      <c r="I139" s="87">
        <f t="shared" si="23"/>
        <v>351.7578140130622</v>
      </c>
      <c r="J139" s="57">
        <f t="shared" si="28"/>
        <v>325.53464721673237</v>
      </c>
      <c r="K139" s="87">
        <f t="shared" si="28"/>
        <v>123.13139122875242</v>
      </c>
      <c r="L139" s="57">
        <f t="shared" si="28"/>
        <v>23.44872300466372</v>
      </c>
      <c r="M139" s="87">
        <f t="shared" si="28"/>
        <v>8.210933580834109</v>
      </c>
      <c r="N139" s="57">
        <f t="shared" si="28"/>
        <v>112.36143797605774</v>
      </c>
      <c r="O139" s="87">
        <f t="shared" si="28"/>
        <v>57.951638821033214</v>
      </c>
      <c r="P139" s="103">
        <f t="shared" si="28"/>
        <v>0</v>
      </c>
      <c r="Q139" s="87">
        <f t="shared" si="28"/>
        <v>71.1417235079177</v>
      </c>
      <c r="R139" s="57">
        <f t="shared" si="28"/>
        <v>171.55688956438127</v>
      </c>
      <c r="S139" s="87">
        <f t="shared" si="28"/>
        <v>329.92837045786314</v>
      </c>
      <c r="T139" s="57">
        <f t="shared" si="28"/>
        <v>143.74350111504663</v>
      </c>
      <c r="U139" s="87">
        <f t="shared" si="28"/>
        <v>117.1302326867409</v>
      </c>
      <c r="V139" s="57">
        <f t="shared" si="28"/>
        <v>107.57798937689469</v>
      </c>
      <c r="W139" s="87">
        <f t="shared" si="28"/>
        <v>102.52592550548567</v>
      </c>
      <c r="X139" s="103">
        <f t="shared" si="25"/>
        <v>0</v>
      </c>
      <c r="Y139" s="87">
        <f t="shared" si="28"/>
        <v>344.3922291991751</v>
      </c>
    </row>
    <row r="140" spans="1:25" ht="15">
      <c r="A140">
        <f t="shared" si="29"/>
        <v>99.1</v>
      </c>
      <c r="B140" s="48">
        <v>0.991</v>
      </c>
      <c r="C140">
        <v>2.36562</v>
      </c>
      <c r="D140" s="59"/>
      <c r="E140" s="87">
        <f t="shared" si="22"/>
        <v>99.81104664654177</v>
      </c>
      <c r="F140" s="57">
        <f t="shared" si="23"/>
        <v>327.47350771769356</v>
      </c>
      <c r="G140" s="87">
        <f t="shared" si="23"/>
        <v>236.43373543604724</v>
      </c>
      <c r="H140" s="57">
        <f t="shared" si="23"/>
        <v>26.43549977147694</v>
      </c>
      <c r="I140" s="87">
        <f t="shared" si="23"/>
        <v>347.80531091444595</v>
      </c>
      <c r="J140" s="57">
        <f t="shared" si="28"/>
        <v>321.04271160781764</v>
      </c>
      <c r="K140" s="87">
        <f t="shared" si="28"/>
        <v>117.05600778840733</v>
      </c>
      <c r="L140" s="57">
        <f t="shared" si="28"/>
        <v>19.171407618927788</v>
      </c>
      <c r="M140" s="87">
        <f t="shared" si="28"/>
        <v>4.643412291242242</v>
      </c>
      <c r="N140" s="57">
        <f t="shared" si="28"/>
        <v>108.73682051493617</v>
      </c>
      <c r="O140" s="87">
        <f t="shared" si="28"/>
        <v>54.551572804961836</v>
      </c>
      <c r="P140" s="103">
        <f t="shared" si="28"/>
        <v>0</v>
      </c>
      <c r="Q140" s="87">
        <f t="shared" si="28"/>
        <v>67.52726329434537</v>
      </c>
      <c r="R140" s="57">
        <f t="shared" si="28"/>
        <v>164.6716715418109</v>
      </c>
      <c r="S140" s="87">
        <f t="shared" si="28"/>
        <v>323.9189347795324</v>
      </c>
      <c r="T140" s="57">
        <f t="shared" si="28"/>
        <v>139.63763203515887</v>
      </c>
      <c r="U140" s="87">
        <f t="shared" si="28"/>
        <v>111.26420446518472</v>
      </c>
      <c r="V140" s="57">
        <f t="shared" si="28"/>
        <v>103.52936197466835</v>
      </c>
      <c r="W140" s="87">
        <f t="shared" si="28"/>
        <v>98.40168456779381</v>
      </c>
      <c r="X140" s="103">
        <f t="shared" si="25"/>
        <v>0</v>
      </c>
      <c r="Y140" s="87">
        <f t="shared" si="28"/>
        <v>340.33675658711223</v>
      </c>
    </row>
    <row r="141" spans="1:25" ht="15">
      <c r="A141">
        <f t="shared" si="29"/>
        <v>99.2</v>
      </c>
      <c r="B141" s="48">
        <v>0.992</v>
      </c>
      <c r="C141">
        <v>2.40892</v>
      </c>
      <c r="D141" s="59"/>
      <c r="E141" s="87">
        <f t="shared" si="22"/>
        <v>95.60452041270213</v>
      </c>
      <c r="F141" s="57">
        <f t="shared" si="23"/>
        <v>320.44052357435805</v>
      </c>
      <c r="G141" s="87">
        <f t="shared" si="23"/>
        <v>231.78290385362902</v>
      </c>
      <c r="H141" s="57">
        <f t="shared" si="23"/>
        <v>21.386611128836023</v>
      </c>
      <c r="I141" s="87">
        <f t="shared" si="23"/>
        <v>343.4471906147238</v>
      </c>
      <c r="J141" s="57">
        <f t="shared" si="28"/>
        <v>316.08980068685986</v>
      </c>
      <c r="K141" s="87">
        <f t="shared" si="28"/>
        <v>110.35715107929235</v>
      </c>
      <c r="L141" s="57">
        <f t="shared" si="28"/>
        <v>14.455141863838207</v>
      </c>
      <c r="M141" s="87">
        <f t="shared" si="28"/>
        <v>0.7097817376560442</v>
      </c>
      <c r="N141" s="57">
        <f t="shared" si="28"/>
        <v>104.7402344169844</v>
      </c>
      <c r="O141" s="87">
        <f t="shared" si="28"/>
        <v>50.80258226521411</v>
      </c>
      <c r="P141" s="103">
        <f t="shared" si="28"/>
        <v>0</v>
      </c>
      <c r="Q141" s="87">
        <f t="shared" si="28"/>
        <v>63.541876809810475</v>
      </c>
      <c r="R141" s="57">
        <f t="shared" si="28"/>
        <v>157.07987270358063</v>
      </c>
      <c r="S141" s="87">
        <f t="shared" si="28"/>
        <v>317.29279358086353</v>
      </c>
      <c r="T141" s="57">
        <f t="shared" si="28"/>
        <v>135.11040689741654</v>
      </c>
      <c r="U141" s="87">
        <f t="shared" si="28"/>
        <v>104.79618760770092</v>
      </c>
      <c r="V141" s="57">
        <f t="shared" si="28"/>
        <v>99.06525281967973</v>
      </c>
      <c r="W141" s="87">
        <f t="shared" si="28"/>
        <v>93.8542021995213</v>
      </c>
      <c r="X141" s="103">
        <f t="shared" si="25"/>
        <v>0</v>
      </c>
      <c r="Y141" s="87">
        <f t="shared" si="28"/>
        <v>335.86509974722617</v>
      </c>
    </row>
    <row r="142" spans="1:25" ht="15">
      <c r="A142">
        <f t="shared" si="29"/>
        <v>99.3</v>
      </c>
      <c r="B142" s="48">
        <v>0.993</v>
      </c>
      <c r="C142">
        <v>2.45726</v>
      </c>
      <c r="D142" s="59"/>
      <c r="E142" s="87">
        <f t="shared" si="22"/>
        <v>90.908366183053</v>
      </c>
      <c r="F142" s="57">
        <f t="shared" si="23"/>
        <v>312.58891956768747</v>
      </c>
      <c r="G142" s="87">
        <f t="shared" si="23"/>
        <v>226.590728364158</v>
      </c>
      <c r="H142" s="57">
        <f t="shared" si="23"/>
        <v>15.750045840492817</v>
      </c>
      <c r="I142" s="87">
        <f t="shared" si="23"/>
        <v>338.5817971900456</v>
      </c>
      <c r="J142" s="57">
        <f t="shared" si="28"/>
        <v>310.5603846610146</v>
      </c>
      <c r="K142" s="87">
        <f t="shared" si="28"/>
        <v>102.87856601419725</v>
      </c>
      <c r="L142" s="57">
        <f t="shared" si="28"/>
        <v>9.189915845338646</v>
      </c>
      <c r="M142" s="87">
        <f t="shared" si="28"/>
        <v>-3.6817125108510425</v>
      </c>
      <c r="N142" s="57">
        <f t="shared" si="28"/>
        <v>100.27845677322026</v>
      </c>
      <c r="O142" s="87">
        <f t="shared" si="28"/>
        <v>46.617219616451905</v>
      </c>
      <c r="P142" s="103">
        <f t="shared" si="28"/>
        <v>0</v>
      </c>
      <c r="Q142" s="87">
        <f t="shared" si="28"/>
        <v>59.092602383426765</v>
      </c>
      <c r="R142" s="57">
        <f t="shared" si="28"/>
        <v>148.6044095202077</v>
      </c>
      <c r="S142" s="87">
        <f t="shared" si="28"/>
        <v>309.8953879101095</v>
      </c>
      <c r="T142" s="57">
        <f t="shared" si="28"/>
        <v>130.0562253002234</v>
      </c>
      <c r="U142" s="87">
        <f t="shared" si="28"/>
        <v>97.57531151322604</v>
      </c>
      <c r="V142" s="57">
        <f t="shared" si="28"/>
        <v>94.08153373071553</v>
      </c>
      <c r="W142" s="87">
        <f t="shared" si="28"/>
        <v>88.77740548630442</v>
      </c>
      <c r="X142" s="103">
        <f t="shared" si="25"/>
        <v>0</v>
      </c>
      <c r="Y142" s="87">
        <f t="shared" si="28"/>
        <v>330.8729544437599</v>
      </c>
    </row>
    <row r="143" spans="1:25" ht="15">
      <c r="A143">
        <f t="shared" si="29"/>
        <v>99.4</v>
      </c>
      <c r="B143" s="48">
        <v>0.994</v>
      </c>
      <c r="C143">
        <v>2.51214</v>
      </c>
      <c r="D143" s="59"/>
      <c r="E143" s="87">
        <f t="shared" si="22"/>
        <v>85.57686133979396</v>
      </c>
      <c r="F143" s="57">
        <f t="shared" si="23"/>
        <v>303.675058833594</v>
      </c>
      <c r="G143" s="87">
        <f t="shared" si="23"/>
        <v>220.69609470958272</v>
      </c>
      <c r="H143" s="57">
        <f t="shared" si="23"/>
        <v>9.350900142845433</v>
      </c>
      <c r="I143" s="87">
        <f t="shared" si="23"/>
        <v>333.05815649607916</v>
      </c>
      <c r="J143" s="57">
        <f t="shared" si="28"/>
        <v>304.28288463001786</v>
      </c>
      <c r="K143" s="87">
        <f t="shared" si="28"/>
        <v>94.3881905824137</v>
      </c>
      <c r="L143" s="57">
        <f t="shared" si="28"/>
        <v>3.2123485326524133</v>
      </c>
      <c r="M143" s="87">
        <f t="shared" si="28"/>
        <v>-8.66733941110067</v>
      </c>
      <c r="N143" s="57">
        <f t="shared" si="28"/>
        <v>95.21303771881861</v>
      </c>
      <c r="O143" s="87">
        <f t="shared" si="28"/>
        <v>41.86561220718281</v>
      </c>
      <c r="P143" s="103">
        <f t="shared" si="28"/>
        <v>0</v>
      </c>
      <c r="Q143" s="87">
        <f t="shared" si="28"/>
        <v>54.04137812773922</v>
      </c>
      <c r="R143" s="57">
        <f t="shared" si="28"/>
        <v>138.98228665087578</v>
      </c>
      <c r="S143" s="87">
        <f t="shared" si="28"/>
        <v>301.4971747696258</v>
      </c>
      <c r="T143" s="57">
        <f t="shared" si="28"/>
        <v>124.31825496398096</v>
      </c>
      <c r="U143" s="87">
        <f t="shared" si="28"/>
        <v>89.37751093265547</v>
      </c>
      <c r="V143" s="57">
        <f t="shared" si="28"/>
        <v>88.4235588940926</v>
      </c>
      <c r="W143" s="87">
        <f t="shared" si="28"/>
        <v>83.01376039690967</v>
      </c>
      <c r="X143" s="103">
        <f t="shared" si="25"/>
        <v>0</v>
      </c>
      <c r="Y143" s="87">
        <f t="shared" si="28"/>
        <v>325.2054133958859</v>
      </c>
    </row>
    <row r="144" spans="1:25" ht="15">
      <c r="A144">
        <f t="shared" si="29"/>
        <v>99.5</v>
      </c>
      <c r="B144" s="48">
        <v>0.995</v>
      </c>
      <c r="C144">
        <v>2.57583</v>
      </c>
      <c r="D144" s="59"/>
      <c r="E144" s="87">
        <f t="shared" si="22"/>
        <v>79.38947898798696</v>
      </c>
      <c r="F144" s="57">
        <f t="shared" si="23"/>
        <v>293.33023758442465</v>
      </c>
      <c r="G144" s="87">
        <f t="shared" si="23"/>
        <v>213.85518331271868</v>
      </c>
      <c r="H144" s="57">
        <f t="shared" si="23"/>
        <v>1.9244863403096701</v>
      </c>
      <c r="I144" s="87">
        <f t="shared" si="23"/>
        <v>326.647794327735</v>
      </c>
      <c r="J144" s="57">
        <f t="shared" si="28"/>
        <v>296.99764452480315</v>
      </c>
      <c r="K144" s="87">
        <f t="shared" si="28"/>
        <v>84.53483760773634</v>
      </c>
      <c r="L144" s="57">
        <f t="shared" si="28"/>
        <v>-3.724810034129405</v>
      </c>
      <c r="M144" s="87">
        <f t="shared" si="28"/>
        <v>-14.453319317749674</v>
      </c>
      <c r="N144" s="57">
        <f t="shared" si="28"/>
        <v>89.33445645834414</v>
      </c>
      <c r="O144" s="87">
        <f t="shared" si="28"/>
        <v>36.3512194248149</v>
      </c>
      <c r="P144" s="103">
        <f t="shared" si="28"/>
        <v>0</v>
      </c>
      <c r="Q144" s="87">
        <f t="shared" si="28"/>
        <v>48.17927038639917</v>
      </c>
      <c r="R144" s="57">
        <f t="shared" si="28"/>
        <v>127.81550447981618</v>
      </c>
      <c r="S144" s="87">
        <f t="shared" si="28"/>
        <v>291.75077908964397</v>
      </c>
      <c r="T144" s="57">
        <f t="shared" si="28"/>
        <v>117.6591563722302</v>
      </c>
      <c r="U144" s="87">
        <f t="shared" si="28"/>
        <v>79.86370045567776</v>
      </c>
      <c r="V144" s="57">
        <f t="shared" si="28"/>
        <v>81.85729764510359</v>
      </c>
      <c r="W144" s="87">
        <f t="shared" si="28"/>
        <v>76.32486543073708</v>
      </c>
      <c r="X144" s="103">
        <f t="shared" si="25"/>
        <v>0</v>
      </c>
      <c r="Y144" s="87">
        <f t="shared" si="28"/>
        <v>318.628050251952</v>
      </c>
    </row>
    <row r="145" spans="1:25" ht="15">
      <c r="A145">
        <f t="shared" si="29"/>
        <v>99.6</v>
      </c>
      <c r="B145" s="48">
        <v>0.996</v>
      </c>
      <c r="C145">
        <v>2.65207</v>
      </c>
      <c r="D145" s="59"/>
      <c r="E145" s="87">
        <f t="shared" si="22"/>
        <v>71.98288406724947</v>
      </c>
      <c r="F145" s="57">
        <f t="shared" si="23"/>
        <v>280.94698790572033</v>
      </c>
      <c r="G145" s="87">
        <f t="shared" si="23"/>
        <v>205.66628262349087</v>
      </c>
      <c r="H145" s="57">
        <f t="shared" si="23"/>
        <v>-6.9652889510284695</v>
      </c>
      <c r="I145" s="87">
        <f t="shared" si="23"/>
        <v>318.97428181847835</v>
      </c>
      <c r="J145" s="57">
        <f t="shared" si="28"/>
        <v>288.2768609540452</v>
      </c>
      <c r="K145" s="87">
        <f t="shared" si="28"/>
        <v>72.73989914346555</v>
      </c>
      <c r="L145" s="57">
        <f t="shared" si="28"/>
        <v>-12.028923225076994</v>
      </c>
      <c r="M145" s="87">
        <f t="shared" si="28"/>
        <v>-21.379416163140263</v>
      </c>
      <c r="N145" s="57">
        <f t="shared" si="28"/>
        <v>82.29751132883277</v>
      </c>
      <c r="O145" s="87">
        <f t="shared" si="28"/>
        <v>29.750225458293755</v>
      </c>
      <c r="P145" s="103">
        <f t="shared" si="28"/>
        <v>0</v>
      </c>
      <c r="Q145" s="87">
        <f t="shared" si="28"/>
        <v>41.162044853352114</v>
      </c>
      <c r="R145" s="57">
        <f t="shared" si="28"/>
        <v>114.44832795726023</v>
      </c>
      <c r="S145" s="87">
        <f t="shared" si="28"/>
        <v>280.08387366270375</v>
      </c>
      <c r="T145" s="57">
        <f t="shared" si="28"/>
        <v>109.68789437450562</v>
      </c>
      <c r="U145" s="87">
        <f t="shared" si="28"/>
        <v>68.47521072785878</v>
      </c>
      <c r="V145" s="57">
        <f t="shared" si="28"/>
        <v>73.99716642163173</v>
      </c>
      <c r="W145" s="87">
        <f t="shared" si="28"/>
        <v>68.31793573657785</v>
      </c>
      <c r="X145" s="103">
        <f t="shared" si="25"/>
        <v>0</v>
      </c>
      <c r="Y145" s="87">
        <f t="shared" si="28"/>
        <v>310.7546295250949</v>
      </c>
    </row>
    <row r="146" spans="1:25" ht="15">
      <c r="A146">
        <f t="shared" si="29"/>
        <v>99.7</v>
      </c>
      <c r="B146" s="48">
        <v>0.997</v>
      </c>
      <c r="C146">
        <v>2.74778</v>
      </c>
      <c r="D146" s="59"/>
      <c r="E146" s="87">
        <f t="shared" si="22"/>
        <v>62.684809567462196</v>
      </c>
      <c r="F146" s="57">
        <f t="shared" si="23"/>
        <v>265.401331731156</v>
      </c>
      <c r="G146" s="87">
        <f t="shared" si="23"/>
        <v>195.38611886475542</v>
      </c>
      <c r="H146" s="57">
        <f t="shared" si="23"/>
        <v>-18.125315093919028</v>
      </c>
      <c r="I146" s="87">
        <f aca="true" t="shared" si="30" ref="I146:Y157">-I$3*$C146+I$2</f>
        <v>309.3411249157901</v>
      </c>
      <c r="J146" s="57">
        <f t="shared" si="30"/>
        <v>277.32898325785897</v>
      </c>
      <c r="K146" s="87">
        <f t="shared" si="30"/>
        <v>57.93279578020014</v>
      </c>
      <c r="L146" s="57">
        <f t="shared" si="30"/>
        <v>-22.453722195507055</v>
      </c>
      <c r="M146" s="87">
        <f t="shared" si="30"/>
        <v>-30.074284068076338</v>
      </c>
      <c r="N146" s="57">
        <f t="shared" si="30"/>
        <v>73.46348695389139</v>
      </c>
      <c r="O146" s="87">
        <f t="shared" si="30"/>
        <v>21.463484475401117</v>
      </c>
      <c r="P146" s="103">
        <f t="shared" si="30"/>
        <v>0</v>
      </c>
      <c r="Q146" s="87">
        <f t="shared" si="30"/>
        <v>32.352776021138936</v>
      </c>
      <c r="R146" s="57">
        <f t="shared" si="30"/>
        <v>97.66747191090889</v>
      </c>
      <c r="S146" s="87">
        <f t="shared" si="30"/>
        <v>265.4375001263391</v>
      </c>
      <c r="T146" s="57">
        <f t="shared" si="30"/>
        <v>99.68094938759299</v>
      </c>
      <c r="U146" s="87">
        <f t="shared" si="30"/>
        <v>54.178354066663246</v>
      </c>
      <c r="V146" s="57">
        <f t="shared" si="30"/>
        <v>64.12973253655184</v>
      </c>
      <c r="W146" s="87">
        <f t="shared" si="30"/>
        <v>58.266214317008405</v>
      </c>
      <c r="X146" s="103">
        <f t="shared" si="25"/>
        <v>0</v>
      </c>
      <c r="Y146" s="87">
        <f t="shared" si="30"/>
        <v>300.8705122930975</v>
      </c>
    </row>
    <row r="147" spans="1:25" ht="15">
      <c r="A147">
        <f t="shared" si="29"/>
        <v>99.8</v>
      </c>
      <c r="B147" s="48">
        <v>0.998</v>
      </c>
      <c r="C147">
        <v>2.87816</v>
      </c>
      <c r="D147" s="59"/>
      <c r="E147" s="87">
        <f aca="true" t="shared" si="31" ref="E147:E157">-E$3*C147+E$2</f>
        <v>50.01859962824727</v>
      </c>
      <c r="F147" s="57">
        <f aca="true" t="shared" si="32" ref="F147:O147">-F$3*$C147+F$2</f>
        <v>244.22441550464157</v>
      </c>
      <c r="G147" s="87">
        <f t="shared" si="32"/>
        <v>181.38206755492445</v>
      </c>
      <c r="H147" s="57">
        <f t="shared" si="32"/>
        <v>-33.32795022619422</v>
      </c>
      <c r="I147" s="87">
        <f t="shared" si="32"/>
        <v>296.21845229043754</v>
      </c>
      <c r="J147" s="57">
        <f t="shared" si="32"/>
        <v>262.4153452469012</v>
      </c>
      <c r="K147" s="87">
        <f t="shared" si="32"/>
        <v>37.76196580942866</v>
      </c>
      <c r="L147" s="57">
        <f t="shared" si="32"/>
        <v>-36.6548013906243</v>
      </c>
      <c r="M147" s="87">
        <f t="shared" si="32"/>
        <v>-41.918781795017765</v>
      </c>
      <c r="N147" s="57">
        <f t="shared" si="32"/>
        <v>61.42942470329217</v>
      </c>
      <c r="O147" s="87">
        <f t="shared" si="32"/>
        <v>10.174953607680493</v>
      </c>
      <c r="P147" s="103">
        <f t="shared" si="30"/>
        <v>0</v>
      </c>
      <c r="Q147" s="87">
        <f>-Q$3*$C147+Q$2</f>
        <v>20.352436763548837</v>
      </c>
      <c r="R147" s="57">
        <f>-R$3*$C147+R$2</f>
        <v>74.80791688715709</v>
      </c>
      <c r="S147" s="87">
        <f>-S$3*$C147+S$2</f>
        <v>245.48562277108653</v>
      </c>
      <c r="T147" s="57">
        <f>-T$3*$C147+T$2</f>
        <v>86.04908764489454</v>
      </c>
      <c r="U147" s="87">
        <f>-U$3*$C147+U$2</f>
        <v>34.702602614498744</v>
      </c>
      <c r="V147" s="57">
        <f t="shared" si="30"/>
        <v>50.68791841120742</v>
      </c>
      <c r="W147" s="87">
        <f t="shared" si="30"/>
        <v>44.57335632219633</v>
      </c>
      <c r="X147" s="103">
        <f t="shared" si="25"/>
        <v>0</v>
      </c>
      <c r="Y147" s="87">
        <f t="shared" si="30"/>
        <v>287.4059714435747</v>
      </c>
    </row>
    <row r="148" spans="1:25" ht="15">
      <c r="A148">
        <f t="shared" si="29"/>
        <v>99.9</v>
      </c>
      <c r="B148" s="48">
        <v>0.999</v>
      </c>
      <c r="C148">
        <v>3.09023</v>
      </c>
      <c r="D148" s="59"/>
      <c r="E148" s="87">
        <f t="shared" si="31"/>
        <v>29.416335923619897</v>
      </c>
      <c r="F148" s="57">
        <f aca="true" t="shared" si="33" ref="F148:L157">-F$3*$C148+F$2</f>
        <v>209.77903565990368</v>
      </c>
      <c r="G148" s="87">
        <f t="shared" si="33"/>
        <v>158.60373375161208</v>
      </c>
      <c r="H148" s="57">
        <f t="shared" si="33"/>
        <v>-58.05584432422785</v>
      </c>
      <c r="I148" s="87">
        <f t="shared" si="33"/>
        <v>274.87372776475473</v>
      </c>
      <c r="J148" s="57">
        <f t="shared" si="33"/>
        <v>238.15752032755927</v>
      </c>
      <c r="K148" s="87">
        <f t="shared" si="33"/>
        <v>4.953038735479254</v>
      </c>
      <c r="L148" s="57">
        <f t="shared" si="33"/>
        <v>-59.75361152184473</v>
      </c>
      <c r="M148" s="87">
        <f t="shared" si="30"/>
        <v>-61.18448691046865</v>
      </c>
      <c r="N148" s="57">
        <f t="shared" si="30"/>
        <v>41.855382814316954</v>
      </c>
      <c r="O148" s="87">
        <f t="shared" si="30"/>
        <v>-8.186441860317075</v>
      </c>
      <c r="P148" s="103">
        <f t="shared" si="30"/>
        <v>0</v>
      </c>
      <c r="Q148" s="87">
        <f t="shared" si="30"/>
        <v>0.8332471151583718</v>
      </c>
      <c r="R148" s="57">
        <f t="shared" si="30"/>
        <v>37.62563560255012</v>
      </c>
      <c r="S148" s="87">
        <f t="shared" si="30"/>
        <v>213.03283376411906</v>
      </c>
      <c r="T148" s="57">
        <f t="shared" si="30"/>
        <v>63.87613995526374</v>
      </c>
      <c r="U148" s="87">
        <f t="shared" si="30"/>
        <v>3.024257696102154</v>
      </c>
      <c r="V148" s="57">
        <f t="shared" si="30"/>
        <v>28.824093272675498</v>
      </c>
      <c r="W148" s="87">
        <f t="shared" si="30"/>
        <v>22.30119498641011</v>
      </c>
      <c r="X148" s="103">
        <f t="shared" si="25"/>
        <v>0</v>
      </c>
      <c r="Y148" s="87">
        <f t="shared" si="30"/>
        <v>265.5051800801884</v>
      </c>
    </row>
    <row r="149" spans="1:25" ht="15">
      <c r="A149">
        <f t="shared" si="29"/>
        <v>99.91</v>
      </c>
      <c r="B149" s="48">
        <v>0.9991</v>
      </c>
      <c r="C149">
        <v>3.12139</v>
      </c>
      <c r="D149" s="59"/>
      <c r="E149" s="87">
        <f t="shared" si="31"/>
        <v>26.38919140984524</v>
      </c>
      <c r="F149" s="57">
        <f t="shared" si="33"/>
        <v>204.71788586991914</v>
      </c>
      <c r="G149" s="87">
        <f t="shared" si="33"/>
        <v>155.2568535643569</v>
      </c>
      <c r="H149" s="57">
        <f t="shared" si="33"/>
        <v>-61.689178506784174</v>
      </c>
      <c r="I149" s="87">
        <f t="shared" si="33"/>
        <v>271.7374915398277</v>
      </c>
      <c r="J149" s="57">
        <f t="shared" si="33"/>
        <v>234.5932546394058</v>
      </c>
      <c r="K149" s="87">
        <f t="shared" si="33"/>
        <v>0.1323372330307393</v>
      </c>
      <c r="L149" s="57">
        <f t="shared" si="33"/>
        <v>-63.147580134514214</v>
      </c>
      <c r="M149" s="87">
        <f t="shared" si="30"/>
        <v>-64.01524737351122</v>
      </c>
      <c r="N149" s="57">
        <f t="shared" si="30"/>
        <v>38.97931762234987</v>
      </c>
      <c r="O149" s="87">
        <f t="shared" si="30"/>
        <v>-10.884329740652788</v>
      </c>
      <c r="P149" s="103">
        <f t="shared" si="30"/>
        <v>0</v>
      </c>
      <c r="Q149" s="87">
        <f t="shared" si="30"/>
        <v>-2.034758493573804</v>
      </c>
      <c r="R149" s="57">
        <f t="shared" si="30"/>
        <v>32.16234572265978</v>
      </c>
      <c r="S149" s="87">
        <f t="shared" si="30"/>
        <v>208.26446055971905</v>
      </c>
      <c r="T149" s="57">
        <f t="shared" si="30"/>
        <v>60.61821073373835</v>
      </c>
      <c r="U149" s="87">
        <f t="shared" si="30"/>
        <v>-1.630324411962306</v>
      </c>
      <c r="V149" s="57">
        <f t="shared" si="30"/>
        <v>25.611584236429678</v>
      </c>
      <c r="W149" s="87">
        <f t="shared" si="30"/>
        <v>19.028688044253784</v>
      </c>
      <c r="X149" s="103">
        <f aca="true" t="shared" si="34" ref="X149:X157">X$3*$C149+X$2</f>
        <v>0</v>
      </c>
      <c r="Y149" s="87">
        <f t="shared" si="30"/>
        <v>262.2872394997993</v>
      </c>
    </row>
    <row r="150" spans="1:25" ht="15">
      <c r="A150">
        <f t="shared" si="29"/>
        <v>99.92</v>
      </c>
      <c r="B150" s="48">
        <v>0.9992</v>
      </c>
      <c r="C150">
        <v>3.15591</v>
      </c>
      <c r="D150" s="59"/>
      <c r="E150" s="87">
        <f t="shared" si="31"/>
        <v>23.035628232197553</v>
      </c>
      <c r="F150" s="57">
        <f t="shared" si="33"/>
        <v>199.1109895043778</v>
      </c>
      <c r="G150" s="87">
        <f t="shared" si="33"/>
        <v>151.54907743906642</v>
      </c>
      <c r="H150" s="57">
        <f t="shared" si="33"/>
        <v>-65.71429711980875</v>
      </c>
      <c r="I150" s="87">
        <f t="shared" si="33"/>
        <v>268.2630732315966</v>
      </c>
      <c r="J150" s="57">
        <f t="shared" si="33"/>
        <v>230.64465221466077</v>
      </c>
      <c r="K150" s="87">
        <f t="shared" si="33"/>
        <v>-5.208183173404564</v>
      </c>
      <c r="L150" s="57">
        <f t="shared" si="33"/>
        <v>-66.90752225612374</v>
      </c>
      <c r="M150" s="87">
        <f t="shared" si="30"/>
        <v>-67.15125029983443</v>
      </c>
      <c r="N150" s="57">
        <f t="shared" si="30"/>
        <v>35.793124733174466</v>
      </c>
      <c r="O150" s="87">
        <f t="shared" si="30"/>
        <v>-13.873132360331567</v>
      </c>
      <c r="P150" s="103">
        <f t="shared" si="30"/>
        <v>0</v>
      </c>
      <c r="Q150" s="87">
        <f t="shared" si="30"/>
        <v>-5.2120227302053195</v>
      </c>
      <c r="R150" s="57">
        <f t="shared" si="30"/>
        <v>26.10994627934099</v>
      </c>
      <c r="S150" s="87">
        <f t="shared" si="30"/>
        <v>202.9819110405956</v>
      </c>
      <c r="T150" s="57">
        <f t="shared" si="30"/>
        <v>57.008977205912345</v>
      </c>
      <c r="U150" s="87">
        <f t="shared" si="30"/>
        <v>-6.786812678020965</v>
      </c>
      <c r="V150" s="57">
        <f t="shared" si="30"/>
        <v>22.05266857753344</v>
      </c>
      <c r="W150" s="87">
        <f t="shared" si="30"/>
        <v>15.40330487213447</v>
      </c>
      <c r="X150" s="103">
        <f t="shared" si="34"/>
        <v>0</v>
      </c>
      <c r="Y150" s="87">
        <f t="shared" si="30"/>
        <v>258.72230661035667</v>
      </c>
    </row>
    <row r="151" spans="1:25" ht="15">
      <c r="A151">
        <f t="shared" si="29"/>
        <v>99.92999999999999</v>
      </c>
      <c r="B151" s="48">
        <v>0.9993</v>
      </c>
      <c r="C151">
        <v>3.19465</v>
      </c>
      <c r="D151" s="59"/>
      <c r="E151" s="87">
        <f t="shared" si="31"/>
        <v>19.272098756471337</v>
      </c>
      <c r="F151" s="57">
        <f t="shared" si="33"/>
        <v>192.8186614278693</v>
      </c>
      <c r="G151" s="87">
        <f t="shared" si="33"/>
        <v>147.38803320112459</v>
      </c>
      <c r="H151" s="57">
        <f t="shared" si="33"/>
        <v>-70.23147832109993</v>
      </c>
      <c r="I151" s="87">
        <f t="shared" si="33"/>
        <v>264.3639143306443</v>
      </c>
      <c r="J151" s="57">
        <f t="shared" si="33"/>
        <v>226.21334115050593</v>
      </c>
      <c r="K151" s="87">
        <f t="shared" si="33"/>
        <v>-11.201571369966132</v>
      </c>
      <c r="L151" s="57">
        <f t="shared" si="33"/>
        <v>-71.12710967765196</v>
      </c>
      <c r="M151" s="87">
        <f t="shared" si="30"/>
        <v>-70.67062322468269</v>
      </c>
      <c r="N151" s="57">
        <f t="shared" si="30"/>
        <v>32.217426224291046</v>
      </c>
      <c r="O151" s="87">
        <f t="shared" si="30"/>
        <v>-17.227310039542317</v>
      </c>
      <c r="P151" s="103">
        <f t="shared" si="30"/>
        <v>0</v>
      </c>
      <c r="Q151" s="87">
        <f t="shared" si="30"/>
        <v>-8.777701076876895</v>
      </c>
      <c r="R151" s="57">
        <f t="shared" si="30"/>
        <v>19.31765327719222</v>
      </c>
      <c r="S151" s="87">
        <f t="shared" si="30"/>
        <v>197.0535805547658</v>
      </c>
      <c r="T151" s="57">
        <f t="shared" si="30"/>
        <v>52.95852219814935</v>
      </c>
      <c r="U151" s="87">
        <f t="shared" si="30"/>
        <v>-12.57367117822696</v>
      </c>
      <c r="V151" s="57">
        <f t="shared" si="30"/>
        <v>18.058682696141773</v>
      </c>
      <c r="W151" s="87">
        <f t="shared" si="30"/>
        <v>11.334725958811703</v>
      </c>
      <c r="X151" s="103">
        <f t="shared" si="34"/>
        <v>0</v>
      </c>
      <c r="Y151" s="87">
        <f t="shared" si="30"/>
        <v>254.7215679041861</v>
      </c>
    </row>
    <row r="152" spans="1:25" ht="15">
      <c r="A152">
        <f t="shared" si="29"/>
        <v>99.94</v>
      </c>
      <c r="B152" s="48">
        <v>0.9994</v>
      </c>
      <c r="C152">
        <v>3.23888</v>
      </c>
      <c r="D152" s="59"/>
      <c r="E152" s="87">
        <f t="shared" si="31"/>
        <v>14.97522449959547</v>
      </c>
      <c r="F152" s="57">
        <f t="shared" si="33"/>
        <v>185.6346224287995</v>
      </c>
      <c r="G152" s="87">
        <f t="shared" si="33"/>
        <v>142.63731077871455</v>
      </c>
      <c r="H152" s="57">
        <f t="shared" si="33"/>
        <v>-75.38880729717397</v>
      </c>
      <c r="I152" s="87">
        <f t="shared" si="33"/>
        <v>259.91219006143626</v>
      </c>
      <c r="J152" s="57">
        <f t="shared" si="33"/>
        <v>221.15405131138448</v>
      </c>
      <c r="K152" s="87">
        <f t="shared" si="33"/>
        <v>-18.04430652572023</v>
      </c>
      <c r="L152" s="57">
        <f t="shared" si="33"/>
        <v>-75.94467167182307</v>
      </c>
      <c r="M152" s="87">
        <f t="shared" si="30"/>
        <v>-74.6887405314983</v>
      </c>
      <c r="N152" s="57">
        <f t="shared" si="30"/>
        <v>28.135001210147777</v>
      </c>
      <c r="O152" s="87">
        <f t="shared" si="30"/>
        <v>-21.056821623215285</v>
      </c>
      <c r="P152" s="103">
        <f t="shared" si="30"/>
        <v>0</v>
      </c>
      <c r="Q152" s="87">
        <f t="shared" si="30"/>
        <v>-12.848685931633838</v>
      </c>
      <c r="R152" s="57">
        <f t="shared" si="30"/>
        <v>11.562797327655971</v>
      </c>
      <c r="S152" s="87">
        <f t="shared" si="30"/>
        <v>190.28512269755748</v>
      </c>
      <c r="T152" s="57">
        <f t="shared" si="30"/>
        <v>48.334061047056025</v>
      </c>
      <c r="U152" s="87">
        <f t="shared" si="30"/>
        <v>-19.180608490155464</v>
      </c>
      <c r="V152" s="57">
        <f t="shared" si="30"/>
        <v>13.498693136669601</v>
      </c>
      <c r="W152" s="87">
        <f t="shared" si="30"/>
        <v>6.689572491174545</v>
      </c>
      <c r="X152" s="103">
        <f t="shared" si="34"/>
        <v>0</v>
      </c>
      <c r="Y152" s="87">
        <f t="shared" si="30"/>
        <v>250.1538685501871</v>
      </c>
    </row>
    <row r="153" spans="1:25" ht="15">
      <c r="A153">
        <f t="shared" si="29"/>
        <v>99.95</v>
      </c>
      <c r="B153" s="48">
        <v>0.9995</v>
      </c>
      <c r="C153">
        <v>3.29053</v>
      </c>
      <c r="D153" s="59"/>
      <c r="E153" s="87">
        <f t="shared" si="31"/>
        <v>9.957509026666685</v>
      </c>
      <c r="F153" s="57">
        <f t="shared" si="33"/>
        <v>177.2453930753751</v>
      </c>
      <c r="G153" s="87">
        <f t="shared" si="33"/>
        <v>137.0896098264767</v>
      </c>
      <c r="H153" s="57">
        <f t="shared" si="33"/>
        <v>-81.411326890532</v>
      </c>
      <c r="I153" s="87">
        <f t="shared" si="33"/>
        <v>254.71364702493173</v>
      </c>
      <c r="J153" s="57">
        <f t="shared" si="33"/>
        <v>215.2460178456231</v>
      </c>
      <c r="K153" s="87">
        <f t="shared" si="33"/>
        <v>-26.034975094445088</v>
      </c>
      <c r="L153" s="57">
        <f t="shared" si="33"/>
        <v>-81.57042516490333</v>
      </c>
      <c r="M153" s="87">
        <f t="shared" si="30"/>
        <v>-79.38093494472525</v>
      </c>
      <c r="N153" s="57">
        <f t="shared" si="30"/>
        <v>23.36771086466956</v>
      </c>
      <c r="O153" s="87">
        <f t="shared" si="30"/>
        <v>-25.528769922937443</v>
      </c>
      <c r="P153" s="103">
        <f t="shared" si="30"/>
        <v>0</v>
      </c>
      <c r="Q153" s="87">
        <f t="shared" si="30"/>
        <v>-17.60261692300162</v>
      </c>
      <c r="R153" s="57">
        <f t="shared" si="30"/>
        <v>2.5069910922151166</v>
      </c>
      <c r="S153" s="87">
        <f t="shared" si="30"/>
        <v>182.38119214533475</v>
      </c>
      <c r="T153" s="57">
        <f t="shared" si="30"/>
        <v>42.933802886215574</v>
      </c>
      <c r="U153" s="87">
        <f t="shared" si="30"/>
        <v>-26.895921900987616</v>
      </c>
      <c r="V153" s="57">
        <f t="shared" si="30"/>
        <v>8.173722285511133</v>
      </c>
      <c r="W153" s="87">
        <f t="shared" si="30"/>
        <v>1.2651506823691534</v>
      </c>
      <c r="X153" s="103">
        <f t="shared" si="34"/>
        <v>0</v>
      </c>
      <c r="Y153" s="87">
        <f t="shared" si="30"/>
        <v>244.81989451369486</v>
      </c>
    </row>
    <row r="154" spans="1:25" ht="15">
      <c r="A154">
        <f t="shared" si="29"/>
        <v>99.96000000000001</v>
      </c>
      <c r="B154" s="48">
        <v>0.9996</v>
      </c>
      <c r="C154">
        <v>3.35279</v>
      </c>
      <c r="D154" s="59"/>
      <c r="E154" s="87">
        <f t="shared" si="31"/>
        <v>3.9090489038293867</v>
      </c>
      <c r="F154" s="57">
        <f t="shared" si="33"/>
        <v>167.13283896996938</v>
      </c>
      <c r="G154" s="87">
        <f t="shared" si="33"/>
        <v>130.4022940222883</v>
      </c>
      <c r="H154" s="57">
        <f t="shared" si="33"/>
        <v>-88.67099910510063</v>
      </c>
      <c r="I154" s="87">
        <f t="shared" si="33"/>
        <v>248.44721354085095</v>
      </c>
      <c r="J154" s="57">
        <f t="shared" si="33"/>
        <v>208.12434962532683</v>
      </c>
      <c r="K154" s="87">
        <f t="shared" si="33"/>
        <v>-35.667095618913834</v>
      </c>
      <c r="L154" s="57">
        <f t="shared" si="33"/>
        <v>-88.35182714901134</v>
      </c>
      <c r="M154" s="87">
        <f t="shared" si="30"/>
        <v>-85.0370051125376</v>
      </c>
      <c r="N154" s="57">
        <f t="shared" si="30"/>
        <v>17.621118475328274</v>
      </c>
      <c r="O154" s="87">
        <f t="shared" si="30"/>
        <v>-30.919350777549255</v>
      </c>
      <c r="P154" s="103">
        <f t="shared" si="30"/>
        <v>0</v>
      </c>
      <c r="Q154" s="87">
        <f t="shared" si="30"/>
        <v>-23.333105664967945</v>
      </c>
      <c r="R154" s="57">
        <f t="shared" si="30"/>
        <v>-8.409068853933036</v>
      </c>
      <c r="S154" s="87">
        <f t="shared" si="30"/>
        <v>172.85362745644056</v>
      </c>
      <c r="T154" s="57">
        <f t="shared" si="30"/>
        <v>36.424217734348645</v>
      </c>
      <c r="U154" s="87">
        <f t="shared" si="30"/>
        <v>-36.19612350715249</v>
      </c>
      <c r="V154" s="57">
        <f t="shared" si="30"/>
        <v>1.7548900455667535</v>
      </c>
      <c r="W154" s="87">
        <f t="shared" si="30"/>
        <v>-5.273561840694242</v>
      </c>
      <c r="X154" s="103">
        <f t="shared" si="34"/>
        <v>0</v>
      </c>
      <c r="Y154" s="87">
        <f t="shared" si="30"/>
        <v>238.39020964414976</v>
      </c>
    </row>
    <row r="155" spans="1:25" ht="15">
      <c r="A155">
        <f t="shared" si="29"/>
        <v>99.97</v>
      </c>
      <c r="B155" s="48">
        <v>0.9997</v>
      </c>
      <c r="C155">
        <v>3.43161</v>
      </c>
      <c r="D155" s="59"/>
      <c r="E155" s="87">
        <f t="shared" si="31"/>
        <v>-3.7481889195248073</v>
      </c>
      <c r="F155" s="57">
        <f t="shared" si="33"/>
        <v>154.33053388503401</v>
      </c>
      <c r="G155" s="87">
        <f t="shared" si="33"/>
        <v>121.93627680921207</v>
      </c>
      <c r="H155" s="57">
        <f t="shared" si="33"/>
        <v>-97.86160886983396</v>
      </c>
      <c r="I155" s="87">
        <f t="shared" si="33"/>
        <v>240.51402550334296</v>
      </c>
      <c r="J155" s="57">
        <f t="shared" si="33"/>
        <v>199.10845034611464</v>
      </c>
      <c r="K155" s="87">
        <f t="shared" si="33"/>
        <v>-47.86118074160305</v>
      </c>
      <c r="L155" s="57">
        <f t="shared" si="33"/>
        <v>-96.93695571289493</v>
      </c>
      <c r="M155" s="87">
        <f t="shared" si="30"/>
        <v>-92.19748456366148</v>
      </c>
      <c r="N155" s="57">
        <f t="shared" si="30"/>
        <v>10.346039578317743</v>
      </c>
      <c r="O155" s="87">
        <f t="shared" si="30"/>
        <v>-37.74372570463731</v>
      </c>
      <c r="P155" s="103">
        <f t="shared" si="30"/>
        <v>0</v>
      </c>
      <c r="Q155" s="87">
        <f t="shared" si="30"/>
        <v>-30.587797644437558</v>
      </c>
      <c r="R155" s="57">
        <f t="shared" si="30"/>
        <v>-22.228597362692994</v>
      </c>
      <c r="S155" s="87">
        <f t="shared" si="30"/>
        <v>160.791908073552</v>
      </c>
      <c r="T155" s="57">
        <f t="shared" si="30"/>
        <v>28.18320421571474</v>
      </c>
      <c r="U155" s="87">
        <f t="shared" si="30"/>
        <v>-47.97000546343111</v>
      </c>
      <c r="V155" s="57">
        <f t="shared" si="30"/>
        <v>-6.371231977440175</v>
      </c>
      <c r="W155" s="87">
        <f t="shared" si="30"/>
        <v>-13.55145006857498</v>
      </c>
      <c r="X155" s="103">
        <f t="shared" si="34"/>
        <v>0</v>
      </c>
      <c r="Y155" s="87">
        <f t="shared" si="30"/>
        <v>230.2503483942695</v>
      </c>
    </row>
    <row r="156" spans="1:25" ht="15">
      <c r="A156">
        <f t="shared" si="29"/>
        <v>99.98</v>
      </c>
      <c r="B156" s="48">
        <v>0.9998</v>
      </c>
      <c r="C156">
        <v>3.54008</v>
      </c>
      <c r="D156" s="59"/>
      <c r="E156" s="87">
        <f t="shared" si="31"/>
        <v>-14.285877154734578</v>
      </c>
      <c r="F156" s="57">
        <f t="shared" si="33"/>
        <v>136.7123401199625</v>
      </c>
      <c r="G156" s="87">
        <f t="shared" si="33"/>
        <v>110.2855677619857</v>
      </c>
      <c r="H156" s="57">
        <f t="shared" si="33"/>
        <v>-110.50948302843113</v>
      </c>
      <c r="I156" s="87">
        <f t="shared" si="33"/>
        <v>229.59658187953568</v>
      </c>
      <c r="J156" s="57">
        <f t="shared" si="33"/>
        <v>186.7010081383482</v>
      </c>
      <c r="K156" s="87">
        <f t="shared" si="33"/>
        <v>-64.64235827596093</v>
      </c>
      <c r="L156" s="57">
        <f t="shared" si="33"/>
        <v>-108.75158265179942</v>
      </c>
      <c r="M156" s="87">
        <f t="shared" si="30"/>
        <v>-102.05154706129412</v>
      </c>
      <c r="N156" s="57">
        <f t="shared" si="30"/>
        <v>0.3342683532640649</v>
      </c>
      <c r="O156" s="87">
        <f t="shared" si="30"/>
        <v>-47.135250042892096</v>
      </c>
      <c r="P156" s="103">
        <f t="shared" si="30"/>
        <v>0</v>
      </c>
      <c r="Q156" s="87">
        <f t="shared" si="30"/>
        <v>-40.57151293260142</v>
      </c>
      <c r="R156" s="57">
        <f t="shared" si="30"/>
        <v>-41.24666710825488</v>
      </c>
      <c r="S156" s="87">
        <f t="shared" si="30"/>
        <v>144.19288877055885</v>
      </c>
      <c r="T156" s="57">
        <f t="shared" si="30"/>
        <v>16.84213930368452</v>
      </c>
      <c r="U156" s="87">
        <f t="shared" si="30"/>
        <v>-64.17291051034238</v>
      </c>
      <c r="V156" s="57">
        <f t="shared" si="30"/>
        <v>-17.554186250918576</v>
      </c>
      <c r="W156" s="87">
        <f t="shared" si="30"/>
        <v>-24.943260980503737</v>
      </c>
      <c r="X156" s="103">
        <f t="shared" si="34"/>
        <v>0</v>
      </c>
      <c r="Y156" s="87">
        <f t="shared" si="30"/>
        <v>219.0484865600331</v>
      </c>
    </row>
    <row r="157" spans="1:25" ht="15">
      <c r="A157">
        <f t="shared" si="29"/>
        <v>99.99</v>
      </c>
      <c r="B157" s="48">
        <v>0.9999</v>
      </c>
      <c r="C157">
        <v>3.71902</v>
      </c>
      <c r="D157" s="59"/>
      <c r="E157" s="87">
        <f t="shared" si="31"/>
        <v>-31.66961397420937</v>
      </c>
      <c r="F157" s="57">
        <f t="shared" si="33"/>
        <v>107.64808648004464</v>
      </c>
      <c r="G157" s="87">
        <f t="shared" si="33"/>
        <v>91.0657108715028</v>
      </c>
      <c r="H157" s="57">
        <f t="shared" si="33"/>
        <v>-131.37433600104458</v>
      </c>
      <c r="I157" s="87">
        <f t="shared" si="33"/>
        <v>211.58637295500284</v>
      </c>
      <c r="J157" s="57">
        <f t="shared" si="33"/>
        <v>166.2327891961732</v>
      </c>
      <c r="K157" s="87">
        <f t="shared" si="33"/>
        <v>-92.32580907339815</v>
      </c>
      <c r="L157" s="57">
        <f t="shared" si="33"/>
        <v>-128.24185041659683</v>
      </c>
      <c r="M157" s="87">
        <f t="shared" si="30"/>
        <v>-118.30752515040979</v>
      </c>
      <c r="N157" s="57">
        <f t="shared" si="30"/>
        <v>-16.18187752127369</v>
      </c>
      <c r="O157" s="87">
        <f t="shared" si="30"/>
        <v>-62.62819154826053</v>
      </c>
      <c r="P157" s="103">
        <f t="shared" si="30"/>
        <v>0</v>
      </c>
      <c r="Q157" s="87">
        <f t="shared" si="30"/>
        <v>-57.04137569340202</v>
      </c>
      <c r="R157" s="57">
        <f t="shared" si="30"/>
        <v>-72.62025796536602</v>
      </c>
      <c r="S157" s="87">
        <f t="shared" si="30"/>
        <v>116.80993943823103</v>
      </c>
      <c r="T157" s="57">
        <f t="shared" si="30"/>
        <v>-1.866906103881547</v>
      </c>
      <c r="U157" s="87">
        <f t="shared" si="30"/>
        <v>-90.90240096018385</v>
      </c>
      <c r="V157" s="57">
        <f t="shared" si="30"/>
        <v>-36.00240085123403</v>
      </c>
      <c r="W157" s="87">
        <f t="shared" si="30"/>
        <v>-43.73602067978027</v>
      </c>
      <c r="X157" s="103">
        <f t="shared" si="34"/>
        <v>0</v>
      </c>
      <c r="Y157" s="87">
        <f t="shared" si="30"/>
        <v>200.56908067252266</v>
      </c>
    </row>
    <row r="158" spans="1:6" ht="15">
      <c r="A158" s="3"/>
      <c r="B158" s="3"/>
      <c r="C158" s="3"/>
      <c r="D158" s="59"/>
      <c r="E158" s="59"/>
      <c r="F158" s="3"/>
    </row>
    <row r="159" spans="1:6" ht="15">
      <c r="A159" s="3"/>
      <c r="B159" s="3"/>
      <c r="C159" s="3"/>
      <c r="D159" s="59"/>
      <c r="E159" s="59"/>
      <c r="F159" s="3"/>
    </row>
    <row r="160" spans="1:6" ht="15">
      <c r="A160" s="3"/>
      <c r="B160" s="3"/>
      <c r="C160" s="3"/>
      <c r="D160" s="59"/>
      <c r="E160" s="59"/>
      <c r="F160" s="3"/>
    </row>
    <row r="161" spans="1:6" ht="15">
      <c r="A161" s="3"/>
      <c r="B161" s="3"/>
      <c r="C161" s="3"/>
      <c r="D161" s="59"/>
      <c r="E161" s="59"/>
      <c r="F161" s="3"/>
    </row>
    <row r="162" spans="1:6" ht="15">
      <c r="A162" s="3"/>
      <c r="B162" s="3"/>
      <c r="C162" s="3"/>
      <c r="D162" s="59"/>
      <c r="E162" s="59"/>
      <c r="F162" s="3"/>
    </row>
    <row r="163" spans="1:6" ht="15">
      <c r="A163" s="3"/>
      <c r="B163" s="3"/>
      <c r="C163" s="3"/>
      <c r="D163" s="59"/>
      <c r="E163" s="59"/>
      <c r="F163" s="3"/>
    </row>
    <row r="164" spans="1:6" ht="15">
      <c r="A164" s="3"/>
      <c r="B164" s="3"/>
      <c r="C164" s="3"/>
      <c r="D164" s="59"/>
      <c r="E164" s="59"/>
      <c r="F164" s="3"/>
    </row>
    <row r="165" spans="1:6" ht="15">
      <c r="A165" s="3"/>
      <c r="B165" s="3"/>
      <c r="C165" s="3"/>
      <c r="D165" s="59"/>
      <c r="E165" s="59"/>
      <c r="F165" s="3"/>
    </row>
    <row r="166" spans="1:6" ht="15">
      <c r="A166" s="3"/>
      <c r="B166" s="3"/>
      <c r="C166" s="3"/>
      <c r="D166" s="59"/>
      <c r="E166" s="59"/>
      <c r="F166" s="3"/>
    </row>
    <row r="167" spans="1:6" ht="15">
      <c r="A167" s="3"/>
      <c r="B167" s="3"/>
      <c r="C167" s="3"/>
      <c r="D167" s="59"/>
      <c r="E167" s="59"/>
      <c r="F167" s="3"/>
    </row>
    <row r="168" spans="1:6" ht="15">
      <c r="A168" s="3"/>
      <c r="B168" s="3"/>
      <c r="C168" s="3"/>
      <c r="D168" s="59"/>
      <c r="E168" s="59"/>
      <c r="F168" s="3"/>
    </row>
    <row r="169" spans="1:6" ht="15">
      <c r="A169" s="3"/>
      <c r="B169" s="3"/>
      <c r="C169" s="3"/>
      <c r="D169" s="59"/>
      <c r="E169" s="59"/>
      <c r="F169" s="3"/>
    </row>
    <row r="170" spans="1:6" ht="15">
      <c r="A170" s="3"/>
      <c r="B170" s="3"/>
      <c r="C170" s="3"/>
      <c r="D170" s="59"/>
      <c r="E170" s="59"/>
      <c r="F170" s="3"/>
    </row>
    <row r="171" spans="1:6" ht="15">
      <c r="A171" s="3"/>
      <c r="B171" s="3"/>
      <c r="C171" s="3"/>
      <c r="D171" s="59"/>
      <c r="E171" s="59"/>
      <c r="F171" s="3"/>
    </row>
    <row r="172" spans="1:6" ht="15">
      <c r="A172" s="3"/>
      <c r="B172" s="3"/>
      <c r="C172" s="3"/>
      <c r="D172" s="59"/>
      <c r="E172" s="59"/>
      <c r="F172" s="3"/>
    </row>
    <row r="173" spans="1:6" ht="15">
      <c r="A173" s="3"/>
      <c r="B173" s="3"/>
      <c r="C173" s="3"/>
      <c r="D173" s="59"/>
      <c r="E173" s="59"/>
      <c r="F173" s="3"/>
    </row>
    <row r="174" spans="1:6" ht="15">
      <c r="A174" s="3"/>
      <c r="B174" s="3"/>
      <c r="C174" s="3"/>
      <c r="D174" s="59"/>
      <c r="E174" s="59"/>
      <c r="F174" s="3"/>
    </row>
    <row r="175" spans="1:6" ht="15">
      <c r="A175" s="3"/>
      <c r="B175" s="3"/>
      <c r="C175" s="3"/>
      <c r="D175" s="59"/>
      <c r="E175" s="59"/>
      <c r="F175" s="3"/>
    </row>
    <row r="176" spans="1:6" ht="15">
      <c r="A176" s="3"/>
      <c r="B176" s="3"/>
      <c r="C176" s="3"/>
      <c r="D176" s="59"/>
      <c r="E176" s="59"/>
      <c r="F176" s="3"/>
    </row>
    <row r="177" spans="1:6" ht="15">
      <c r="A177" s="3"/>
      <c r="B177" s="3"/>
      <c r="C177" s="3"/>
      <c r="D177" s="59"/>
      <c r="E177" s="59"/>
      <c r="F177" s="3"/>
    </row>
    <row r="178" spans="1:6" ht="15">
      <c r="A178" s="3"/>
      <c r="B178" s="3"/>
      <c r="C178" s="3"/>
      <c r="D178" s="59"/>
      <c r="E178" s="59"/>
      <c r="F178" s="3"/>
    </row>
    <row r="179" spans="1:6" ht="15">
      <c r="A179" s="3"/>
      <c r="B179" s="3"/>
      <c r="C179" s="3"/>
      <c r="D179" s="59"/>
      <c r="E179" s="59"/>
      <c r="F179" s="3"/>
    </row>
    <row r="180" spans="1:6" ht="15">
      <c r="A180" s="3"/>
      <c r="B180" s="3"/>
      <c r="C180" s="3"/>
      <c r="D180" s="59"/>
      <c r="E180" s="59"/>
      <c r="F180" s="3"/>
    </row>
    <row r="181" spans="1:6" ht="15">
      <c r="A181" s="3"/>
      <c r="B181" s="3"/>
      <c r="C181" s="3"/>
      <c r="D181" s="59"/>
      <c r="E181" s="59"/>
      <c r="F181" s="3"/>
    </row>
    <row r="182" spans="1:6" ht="15">
      <c r="A182" s="3"/>
      <c r="B182" s="3"/>
      <c r="C182" s="3"/>
      <c r="D182" s="59"/>
      <c r="E182" s="59"/>
      <c r="F182" s="3"/>
    </row>
    <row r="183" spans="1:6" ht="15">
      <c r="A183" s="3"/>
      <c r="B183" s="3"/>
      <c r="C183" s="3"/>
      <c r="D183" s="59"/>
      <c r="E183" s="59"/>
      <c r="F183" s="3"/>
    </row>
    <row r="184" spans="1:6" ht="15">
      <c r="A184" s="3"/>
      <c r="B184" s="3"/>
      <c r="C184" s="3"/>
      <c r="D184" s="59"/>
      <c r="E184" s="59"/>
      <c r="F184" s="3"/>
    </row>
    <row r="185" spans="1:6" ht="15">
      <c r="A185" s="3"/>
      <c r="B185" s="3"/>
      <c r="C185" s="3"/>
      <c r="D185" s="59"/>
      <c r="E185" s="59"/>
      <c r="F185" s="3"/>
    </row>
    <row r="186" spans="1:6" ht="15">
      <c r="A186" s="3"/>
      <c r="B186" s="3"/>
      <c r="C186" s="3"/>
      <c r="D186" s="59"/>
      <c r="E186" s="59"/>
      <c r="F186" s="3"/>
    </row>
    <row r="187" spans="1:6" ht="15">
      <c r="A187" s="3"/>
      <c r="B187" s="3"/>
      <c r="C187" s="3"/>
      <c r="D187" s="59"/>
      <c r="E187" s="59"/>
      <c r="F187" s="3"/>
    </row>
    <row r="188" spans="1:6" ht="15">
      <c r="A188" s="3"/>
      <c r="B188" s="3"/>
      <c r="C188" s="3"/>
      <c r="D188" s="59"/>
      <c r="E188" s="59"/>
      <c r="F188" s="3"/>
    </row>
    <row r="189" spans="1:6" ht="15">
      <c r="A189" s="3"/>
      <c r="B189" s="3"/>
      <c r="C189" s="3"/>
      <c r="D189" s="59"/>
      <c r="E189" s="59"/>
      <c r="F189" s="3"/>
    </row>
    <row r="190" spans="1:6" ht="15">
      <c r="A190" s="3"/>
      <c r="B190" s="3"/>
      <c r="C190" s="3"/>
      <c r="D190" s="59"/>
      <c r="E190" s="59"/>
      <c r="F190" s="3"/>
    </row>
    <row r="191" spans="1:6" ht="15">
      <c r="A191" s="3"/>
      <c r="B191" s="3"/>
      <c r="C191" s="3"/>
      <c r="D191" s="59"/>
      <c r="E191" s="59"/>
      <c r="F191" s="3"/>
    </row>
    <row r="192" spans="1:6" ht="15">
      <c r="A192" s="3"/>
      <c r="B192" s="3"/>
      <c r="C192" s="3"/>
      <c r="D192" s="59"/>
      <c r="E192" s="59"/>
      <c r="F192" s="3"/>
    </row>
    <row r="193" spans="1:6" ht="15">
      <c r="A193" s="3"/>
      <c r="B193" s="3"/>
      <c r="C193" s="3"/>
      <c r="D193" s="59"/>
      <c r="E193" s="59"/>
      <c r="F193" s="3"/>
    </row>
    <row r="194" spans="1:6" ht="15">
      <c r="A194" s="3"/>
      <c r="B194" s="3"/>
      <c r="C194" s="3"/>
      <c r="D194" s="59"/>
      <c r="E194" s="59"/>
      <c r="F194" s="3"/>
    </row>
    <row r="195" spans="1:6" ht="15">
      <c r="A195" s="3"/>
      <c r="B195" s="3"/>
      <c r="C195" s="3"/>
      <c r="D195" s="59"/>
      <c r="E195" s="59"/>
      <c r="F195" s="3"/>
    </row>
    <row r="196" spans="1:6" ht="15">
      <c r="A196" s="3"/>
      <c r="B196" s="3"/>
      <c r="C196" s="3"/>
      <c r="D196" s="59"/>
      <c r="E196" s="59"/>
      <c r="F196" s="3"/>
    </row>
    <row r="197" spans="1:6" ht="15">
      <c r="A197" s="3"/>
      <c r="B197" s="3"/>
      <c r="C197" s="3"/>
      <c r="D197" s="59"/>
      <c r="E197" s="59"/>
      <c r="F197" s="3"/>
    </row>
    <row r="198" spans="1:6" ht="15">
      <c r="A198" s="3"/>
      <c r="B198" s="3"/>
      <c r="C198" s="3"/>
      <c r="D198" s="59"/>
      <c r="E198" s="59"/>
      <c r="F198" s="3"/>
    </row>
    <row r="199" spans="1:6" ht="15">
      <c r="A199" s="3"/>
      <c r="B199" s="3"/>
      <c r="C199" s="3"/>
      <c r="D199" s="59"/>
      <c r="E199" s="59"/>
      <c r="F199" s="3"/>
    </row>
    <row r="200" spans="1:6" ht="15">
      <c r="A200" s="3"/>
      <c r="B200" s="3"/>
      <c r="C200" s="3"/>
      <c r="D200" s="59"/>
      <c r="E200" s="59"/>
      <c r="F200" s="3"/>
    </row>
    <row r="201" spans="1:6" ht="15">
      <c r="A201" s="3"/>
      <c r="B201" s="3"/>
      <c r="C201" s="3"/>
      <c r="D201" s="59"/>
      <c r="E201" s="59"/>
      <c r="F201" s="3"/>
    </row>
    <row r="202" spans="1:6" ht="15">
      <c r="A202" s="3"/>
      <c r="B202" s="3"/>
      <c r="C202" s="3"/>
      <c r="D202" s="59"/>
      <c r="E202" s="59"/>
      <c r="F202" s="3"/>
    </row>
    <row r="203" spans="1:6" ht="15">
      <c r="A203" s="3"/>
      <c r="B203" s="3"/>
      <c r="C203" s="3"/>
      <c r="D203" s="59"/>
      <c r="E203" s="59"/>
      <c r="F203" s="3"/>
    </row>
    <row r="204" spans="1:6" ht="15">
      <c r="A204" s="3"/>
      <c r="B204" s="3"/>
      <c r="C204" s="3"/>
      <c r="D204" s="59"/>
      <c r="E204" s="59"/>
      <c r="F204" s="3"/>
    </row>
    <row r="205" spans="1:6" ht="15">
      <c r="A205" s="3"/>
      <c r="B205" s="3"/>
      <c r="C205" s="3"/>
      <c r="D205" s="59"/>
      <c r="E205" s="59"/>
      <c r="F205" s="3"/>
    </row>
    <row r="206" spans="1:6" ht="15">
      <c r="A206" s="3"/>
      <c r="B206" s="3"/>
      <c r="C206" s="3"/>
      <c r="D206" s="59"/>
      <c r="E206" s="59"/>
      <c r="F206" s="3"/>
    </row>
    <row r="207" spans="1:6" ht="15">
      <c r="A207" s="3"/>
      <c r="B207" s="3"/>
      <c r="C207" s="3"/>
      <c r="D207" s="59"/>
      <c r="E207" s="59"/>
      <c r="F207" s="3"/>
    </row>
    <row r="208" spans="1:6" ht="15">
      <c r="A208" s="3"/>
      <c r="B208" s="3"/>
      <c r="C208" s="3"/>
      <c r="D208" s="59"/>
      <c r="E208" s="59"/>
      <c r="F208" s="3"/>
    </row>
    <row r="209" spans="1:6" ht="15">
      <c r="A209" s="3"/>
      <c r="B209" s="3"/>
      <c r="C209" s="3"/>
      <c r="D209" s="59"/>
      <c r="E209" s="59"/>
      <c r="F209" s="3"/>
    </row>
    <row r="210" spans="1:6" ht="15">
      <c r="A210" s="3"/>
      <c r="B210" s="3"/>
      <c r="C210" s="3"/>
      <c r="D210" s="59"/>
      <c r="E210" s="59"/>
      <c r="F210" s="3"/>
    </row>
    <row r="211" spans="1:6" ht="15">
      <c r="A211" s="3"/>
      <c r="B211" s="3"/>
      <c r="C211" s="3"/>
      <c r="D211" s="59"/>
      <c r="E211" s="59"/>
      <c r="F211" s="3"/>
    </row>
    <row r="212" spans="1:6" ht="15">
      <c r="A212" s="3"/>
      <c r="B212" s="3"/>
      <c r="C212" s="3"/>
      <c r="D212" s="59"/>
      <c r="E212" s="59"/>
      <c r="F212" s="3"/>
    </row>
    <row r="213" spans="1:6" ht="15">
      <c r="A213" s="3"/>
      <c r="B213" s="3"/>
      <c r="C213" s="3"/>
      <c r="D213" s="59"/>
      <c r="E213" s="59"/>
      <c r="F213" s="3"/>
    </row>
    <row r="214" spans="1:6" ht="15">
      <c r="A214" s="3"/>
      <c r="B214" s="3"/>
      <c r="C214" s="3"/>
      <c r="D214" s="59"/>
      <c r="E214" s="59"/>
      <c r="F214" s="3"/>
    </row>
    <row r="215" spans="1:6" ht="15">
      <c r="A215" s="3"/>
      <c r="B215" s="3"/>
      <c r="C215" s="3"/>
      <c r="D215" s="59"/>
      <c r="E215" s="59"/>
      <c r="F215" s="3"/>
    </row>
    <row r="216" spans="1:6" ht="15">
      <c r="A216" s="3"/>
      <c r="B216" s="3"/>
      <c r="C216" s="3"/>
      <c r="D216" s="59"/>
      <c r="E216" s="59"/>
      <c r="F216" s="3"/>
    </row>
    <row r="217" spans="1:6" ht="15">
      <c r="A217" s="3"/>
      <c r="B217" s="3"/>
      <c r="C217" s="3"/>
      <c r="D217" s="59"/>
      <c r="E217" s="59"/>
      <c r="F217" s="3"/>
    </row>
    <row r="218" spans="1:6" ht="15">
      <c r="A218" s="3"/>
      <c r="B218" s="3"/>
      <c r="C218" s="3"/>
      <c r="D218" s="59"/>
      <c r="E218" s="59"/>
      <c r="F218" s="3"/>
    </row>
    <row r="219" spans="1:6" ht="15">
      <c r="A219" s="3"/>
      <c r="B219" s="3"/>
      <c r="C219" s="3"/>
      <c r="D219" s="59"/>
      <c r="E219" s="59"/>
      <c r="F219" s="3"/>
    </row>
    <row r="220" spans="1:6" ht="15">
      <c r="A220" s="3"/>
      <c r="B220" s="3"/>
      <c r="C220" s="3"/>
      <c r="D220" s="59"/>
      <c r="E220" s="59"/>
      <c r="F220" s="3"/>
    </row>
    <row r="221" spans="1:6" ht="15">
      <c r="A221" s="3"/>
      <c r="B221" s="3"/>
      <c r="C221" s="3"/>
      <c r="D221" s="59"/>
      <c r="E221" s="59"/>
      <c r="F221" s="3"/>
    </row>
    <row r="222" spans="1:6" ht="15">
      <c r="A222" s="3"/>
      <c r="B222" s="3"/>
      <c r="C222" s="3"/>
      <c r="D222" s="59"/>
      <c r="E222" s="59"/>
      <c r="F222" s="3"/>
    </row>
    <row r="223" spans="1:6" ht="15">
      <c r="A223" s="3"/>
      <c r="B223" s="3"/>
      <c r="C223" s="3"/>
      <c r="D223" s="59"/>
      <c r="E223" s="59"/>
      <c r="F223" s="3"/>
    </row>
    <row r="224" spans="1:6" ht="15">
      <c r="A224" s="3"/>
      <c r="B224" s="3"/>
      <c r="C224" s="3"/>
      <c r="D224" s="59"/>
      <c r="E224" s="59"/>
      <c r="F224" s="3"/>
    </row>
    <row r="225" ht="15">
      <c r="A225" s="3"/>
    </row>
    <row r="226" spans="1:6" ht="15">
      <c r="A226" s="3"/>
      <c r="B226" s="3"/>
      <c r="C226" s="3"/>
      <c r="D226" s="59"/>
      <c r="E226" s="59"/>
      <c r="F226" s="3"/>
    </row>
    <row r="227" spans="1:6" ht="15">
      <c r="A227" s="3"/>
      <c r="B227" s="3"/>
      <c r="C227" s="3"/>
      <c r="D227" s="59"/>
      <c r="E227" s="59"/>
      <c r="F227" s="3"/>
    </row>
    <row r="228" spans="1:6" ht="15">
      <c r="A228" s="3"/>
      <c r="B228" s="3"/>
      <c r="C228" s="3"/>
      <c r="D228" s="59"/>
      <c r="E228" s="59"/>
      <c r="F228" s="3"/>
    </row>
    <row r="229" spans="1:6" ht="15">
      <c r="A229" s="3"/>
      <c r="B229" s="3"/>
      <c r="C229" s="3"/>
      <c r="D229" s="59"/>
      <c r="E229" s="59"/>
      <c r="F229" s="3"/>
    </row>
    <row r="230" spans="1:6" ht="15">
      <c r="A230" s="3"/>
      <c r="B230" s="3"/>
      <c r="C230" s="3"/>
      <c r="D230" s="59"/>
      <c r="E230" s="59"/>
      <c r="F230" s="3"/>
    </row>
    <row r="231" spans="1:6" ht="15">
      <c r="A231" s="3"/>
      <c r="B231" s="3"/>
      <c r="C231" s="3"/>
      <c r="D231" s="59"/>
      <c r="E231" s="59"/>
      <c r="F231" s="3"/>
    </row>
    <row r="232" spans="1:6" ht="15">
      <c r="A232" s="3"/>
      <c r="B232" s="3"/>
      <c r="C232" s="3"/>
      <c r="D232" s="59"/>
      <c r="E232" s="59"/>
      <c r="F232" s="3"/>
    </row>
    <row r="233" spans="1:6" ht="15">
      <c r="A233" s="3"/>
      <c r="B233" s="3"/>
      <c r="C233" s="3"/>
      <c r="D233" s="59"/>
      <c r="E233" s="59"/>
      <c r="F233" s="3"/>
    </row>
    <row r="234" spans="1:6" ht="15">
      <c r="A234" s="3"/>
      <c r="B234" s="3"/>
      <c r="C234" s="3"/>
      <c r="D234" s="59"/>
      <c r="E234" s="59"/>
      <c r="F234" s="3"/>
    </row>
    <row r="235" spans="1:6" ht="15">
      <c r="A235" s="3"/>
      <c r="B235" s="3"/>
      <c r="C235" s="3"/>
      <c r="D235" s="59"/>
      <c r="E235" s="59"/>
      <c r="F235" s="3"/>
    </row>
    <row r="236" spans="1:6" ht="15">
      <c r="A236" s="3"/>
      <c r="B236" s="3"/>
      <c r="C236" s="3"/>
      <c r="D236" s="59"/>
      <c r="E236" s="59"/>
      <c r="F236" s="3"/>
    </row>
    <row r="237" spans="1:6" ht="15">
      <c r="A237" s="3"/>
      <c r="B237" s="3"/>
      <c r="C237" s="3"/>
      <c r="D237" s="59"/>
      <c r="E237" s="59"/>
      <c r="F237" s="3"/>
    </row>
    <row r="238" spans="1:6" ht="15">
      <c r="A238" s="3"/>
      <c r="B238" s="3"/>
      <c r="C238" s="3"/>
      <c r="D238" s="59"/>
      <c r="E238" s="59"/>
      <c r="F238" s="3"/>
    </row>
    <row r="239" spans="1:6" ht="15">
      <c r="A239" s="3"/>
      <c r="B239" s="3"/>
      <c r="C239" s="3"/>
      <c r="D239" s="59"/>
      <c r="E239" s="59"/>
      <c r="F239" s="3"/>
    </row>
    <row r="240" spans="1:6" ht="15">
      <c r="A240" s="3"/>
      <c r="B240" s="3"/>
      <c r="C240" s="3"/>
      <c r="D240" s="59"/>
      <c r="E240" s="59"/>
      <c r="F240" s="3"/>
    </row>
    <row r="241" spans="1:6" ht="15">
      <c r="A241" s="3"/>
      <c r="B241" s="3"/>
      <c r="C241" s="3"/>
      <c r="D241" s="59"/>
      <c r="E241" s="59"/>
      <c r="F241" s="3"/>
    </row>
    <row r="242" spans="1:6" ht="15">
      <c r="A242" s="3"/>
      <c r="B242" s="3"/>
      <c r="C242" s="3"/>
      <c r="D242" s="59"/>
      <c r="E242" s="59"/>
      <c r="F242" s="3"/>
    </row>
    <row r="243" spans="1:6" ht="15">
      <c r="A243" s="3"/>
      <c r="B243" s="3"/>
      <c r="C243" s="3"/>
      <c r="D243" s="59"/>
      <c r="E243" s="59"/>
      <c r="F243" s="3"/>
    </row>
    <row r="244" spans="1:6" ht="15">
      <c r="A244" s="3"/>
      <c r="B244" s="3"/>
      <c r="C244" s="3"/>
      <c r="D244" s="59"/>
      <c r="E244" s="59"/>
      <c r="F244" s="3"/>
    </row>
    <row r="245" spans="1:6" ht="15">
      <c r="A245" s="3"/>
      <c r="B245" s="3"/>
      <c r="C245" s="3"/>
      <c r="D245" s="59"/>
      <c r="E245" s="59"/>
      <c r="F245" s="3"/>
    </row>
    <row r="246" spans="1:6" ht="15">
      <c r="A246" s="3"/>
      <c r="B246" s="3"/>
      <c r="C246" s="3"/>
      <c r="D246" s="59"/>
      <c r="E246" s="59"/>
      <c r="F246" s="3"/>
    </row>
    <row r="247" spans="1:6" ht="15">
      <c r="A247" s="3"/>
      <c r="B247" s="3"/>
      <c r="C247" s="3"/>
      <c r="D247" s="59"/>
      <c r="E247" s="59"/>
      <c r="F247" s="3"/>
    </row>
    <row r="248" spans="1:6" ht="15">
      <c r="A248" s="3"/>
      <c r="B248" s="3"/>
      <c r="C248" s="3"/>
      <c r="D248" s="59"/>
      <c r="E248" s="59"/>
      <c r="F248" s="3"/>
    </row>
    <row r="249" spans="1:6" ht="15">
      <c r="A249" s="3"/>
      <c r="B249" s="3"/>
      <c r="C249" s="3"/>
      <c r="D249" s="59"/>
      <c r="E249" s="59"/>
      <c r="F249" s="3"/>
    </row>
    <row r="250" spans="1:6" ht="15">
      <c r="A250" s="3"/>
      <c r="B250" s="3"/>
      <c r="C250" s="3"/>
      <c r="D250" s="59"/>
      <c r="E250" s="59"/>
      <c r="F250" s="3"/>
    </row>
    <row r="251" spans="1:6" ht="15">
      <c r="A251" s="3"/>
      <c r="B251" s="3"/>
      <c r="C251" s="3"/>
      <c r="D251" s="59"/>
      <c r="E251" s="59"/>
      <c r="F251" s="3"/>
    </row>
    <row r="252" spans="1:6" ht="15">
      <c r="A252" s="3"/>
      <c r="B252" s="3"/>
      <c r="C252" s="3"/>
      <c r="D252" s="59"/>
      <c r="E252" s="59"/>
      <c r="F252" s="3"/>
    </row>
    <row r="253" spans="1:6" ht="15">
      <c r="A253" s="3"/>
      <c r="B253" s="3"/>
      <c r="C253" s="3"/>
      <c r="D253" s="59"/>
      <c r="E253" s="59"/>
      <c r="F253" s="3"/>
    </row>
    <row r="254" spans="1:6" ht="15">
      <c r="A254" s="3"/>
      <c r="B254" s="3"/>
      <c r="C254" s="3"/>
      <c r="D254" s="59"/>
      <c r="E254" s="59"/>
      <c r="F254" s="3"/>
    </row>
    <row r="255" spans="1:6" ht="15">
      <c r="A255" s="3"/>
      <c r="B255" s="3"/>
      <c r="C255" s="3"/>
      <c r="D255" s="59"/>
      <c r="E255" s="59"/>
      <c r="F255" s="3"/>
    </row>
    <row r="256" spans="1:6" ht="15">
      <c r="A256" s="3"/>
      <c r="B256" s="3"/>
      <c r="C256" s="3"/>
      <c r="D256" s="59"/>
      <c r="E256" s="59"/>
      <c r="F256" s="3"/>
    </row>
    <row r="257" spans="1:6" ht="15">
      <c r="A257" s="3"/>
      <c r="B257" s="3"/>
      <c r="C257" s="3"/>
      <c r="D257" s="59"/>
      <c r="E257" s="59"/>
      <c r="F257" s="3"/>
    </row>
    <row r="258" spans="1:6" ht="15">
      <c r="A258" s="3"/>
      <c r="B258" s="3"/>
      <c r="C258" s="3"/>
      <c r="D258" s="59"/>
      <c r="E258" s="59"/>
      <c r="F258" s="3"/>
    </row>
    <row r="259" spans="1:6" ht="15">
      <c r="A259" s="3"/>
      <c r="B259" s="3"/>
      <c r="C259" s="3"/>
      <c r="D259" s="59"/>
      <c r="E259" s="59"/>
      <c r="F259" s="3"/>
    </row>
    <row r="260" spans="1:6" ht="15">
      <c r="A260" s="3"/>
      <c r="B260" s="3"/>
      <c r="C260" s="3"/>
      <c r="D260" s="59"/>
      <c r="E260" s="59"/>
      <c r="F260" s="3"/>
    </row>
    <row r="261" spans="1:6" ht="15">
      <c r="A261" s="3"/>
      <c r="B261" s="3"/>
      <c r="C261" s="3"/>
      <c r="D261" s="59"/>
      <c r="E261" s="59"/>
      <c r="F261" s="3"/>
    </row>
    <row r="262" spans="1:6" ht="15">
      <c r="A262" s="3"/>
      <c r="B262" s="3"/>
      <c r="C262" s="3"/>
      <c r="D262" s="59"/>
      <c r="E262" s="59"/>
      <c r="F262" s="3"/>
    </row>
    <row r="263" spans="1:6" ht="15">
      <c r="A263" s="3"/>
      <c r="B263" s="3"/>
      <c r="C263" s="3"/>
      <c r="D263" s="59"/>
      <c r="E263" s="59"/>
      <c r="F263" s="3"/>
    </row>
    <row r="264" spans="1:6" ht="15">
      <c r="A264" s="3"/>
      <c r="B264" s="3"/>
      <c r="C264" s="3"/>
      <c r="D264" s="59"/>
      <c r="E264" s="59"/>
      <c r="F264" s="3"/>
    </row>
    <row r="265" spans="1:6" ht="15">
      <c r="A265" s="3"/>
      <c r="B265" s="3"/>
      <c r="C265" s="3"/>
      <c r="D265" s="59"/>
      <c r="E265" s="59"/>
      <c r="F265" s="3"/>
    </row>
    <row r="266" spans="1:6" ht="15">
      <c r="A266" s="3"/>
      <c r="B266" s="3"/>
      <c r="C266" s="3"/>
      <c r="D266" s="59"/>
      <c r="E266" s="59"/>
      <c r="F266" s="3"/>
    </row>
    <row r="267" spans="1:6" ht="15">
      <c r="A267" s="3"/>
      <c r="B267" s="3"/>
      <c r="C267" s="3"/>
      <c r="D267" s="59"/>
      <c r="E267" s="59"/>
      <c r="F267" s="3"/>
    </row>
    <row r="268" spans="1:6" ht="15">
      <c r="A268" s="3"/>
      <c r="B268" s="3"/>
      <c r="C268" s="3"/>
      <c r="D268" s="59"/>
      <c r="E268" s="59"/>
      <c r="F268" s="3"/>
    </row>
    <row r="269" spans="1:6" ht="15">
      <c r="A269" s="3"/>
      <c r="B269" s="3"/>
      <c r="C269" s="3"/>
      <c r="D269" s="59"/>
      <c r="E269" s="59"/>
      <c r="F269" s="3"/>
    </row>
    <row r="270" spans="1:6" ht="15">
      <c r="A270" s="3"/>
      <c r="B270" s="3"/>
      <c r="C270" s="3"/>
      <c r="D270" s="59"/>
      <c r="E270" s="59"/>
      <c r="F270" s="3"/>
    </row>
    <row r="271" spans="1:6" ht="15">
      <c r="A271" s="3"/>
      <c r="B271" s="3"/>
      <c r="C271" s="3"/>
      <c r="D271" s="59"/>
      <c r="E271" s="59"/>
      <c r="F271" s="3"/>
    </row>
    <row r="272" spans="1:6" ht="15">
      <c r="A272" s="3"/>
      <c r="B272" s="3"/>
      <c r="C272" s="3"/>
      <c r="D272" s="59"/>
      <c r="E272" s="59"/>
      <c r="F272" s="3"/>
    </row>
    <row r="273" spans="1:6" ht="15">
      <c r="A273" s="3"/>
      <c r="B273" s="3"/>
      <c r="C273" s="3"/>
      <c r="D273" s="59"/>
      <c r="E273" s="59"/>
      <c r="F273" s="3"/>
    </row>
    <row r="274" spans="1:6" ht="15">
      <c r="A274" s="3"/>
      <c r="B274" s="3"/>
      <c r="C274" s="3"/>
      <c r="D274" s="59"/>
      <c r="E274" s="59"/>
      <c r="F274" s="3"/>
    </row>
    <row r="275" spans="1:6" ht="15">
      <c r="A275" s="3"/>
      <c r="B275" s="3"/>
      <c r="C275" s="3"/>
      <c r="D275" s="59"/>
      <c r="E275" s="59"/>
      <c r="F275" s="3"/>
    </row>
    <row r="276" spans="1:6" ht="15">
      <c r="A276" s="3"/>
      <c r="B276" s="3"/>
      <c r="C276" s="3"/>
      <c r="D276" s="59"/>
      <c r="E276" s="59"/>
      <c r="F276" s="3"/>
    </row>
    <row r="277" spans="1:6" ht="15">
      <c r="A277" s="3"/>
      <c r="B277" s="3"/>
      <c r="C277" s="3"/>
      <c r="D277" s="59"/>
      <c r="E277" s="59"/>
      <c r="F277" s="3"/>
    </row>
    <row r="278" spans="1:6" ht="15">
      <c r="A278" s="3"/>
      <c r="B278" s="3"/>
      <c r="C278" s="3"/>
      <c r="D278" s="59"/>
      <c r="E278" s="59"/>
      <c r="F278" s="3"/>
    </row>
    <row r="279" spans="1:6" ht="15">
      <c r="A279" s="3"/>
      <c r="B279" s="3"/>
      <c r="C279" s="3"/>
      <c r="D279" s="59"/>
      <c r="E279" s="59"/>
      <c r="F279" s="3"/>
    </row>
    <row r="280" spans="1:6" ht="15">
      <c r="A280" s="3"/>
      <c r="B280" s="3"/>
      <c r="C280" s="3"/>
      <c r="D280" s="59"/>
      <c r="E280" s="59"/>
      <c r="F280" s="3"/>
    </row>
    <row r="281" spans="1:6" ht="15">
      <c r="A281" s="3"/>
      <c r="B281" s="3"/>
      <c r="C281" s="3"/>
      <c r="D281" s="59"/>
      <c r="E281" s="59"/>
      <c r="F281" s="3"/>
    </row>
    <row r="282" spans="1:6" ht="15">
      <c r="A282" s="3"/>
      <c r="B282" s="3"/>
      <c r="C282" s="3"/>
      <c r="D282" s="59"/>
      <c r="E282" s="59"/>
      <c r="F282" s="3"/>
    </row>
    <row r="283" spans="1:6" ht="15">
      <c r="A283" s="3"/>
      <c r="B283" s="3"/>
      <c r="C283" s="3"/>
      <c r="D283" s="59"/>
      <c r="E283" s="59"/>
      <c r="F283" s="3"/>
    </row>
    <row r="284" spans="1:6" ht="15">
      <c r="A284" s="3"/>
      <c r="B284" s="3"/>
      <c r="C284" s="3"/>
      <c r="D284" s="59"/>
      <c r="E284" s="59"/>
      <c r="F284" s="3"/>
    </row>
    <row r="285" spans="1:6" ht="15">
      <c r="A285" s="3"/>
      <c r="B285" s="3"/>
      <c r="C285" s="3"/>
      <c r="D285" s="59"/>
      <c r="E285" s="59"/>
      <c r="F285" s="3"/>
    </row>
    <row r="286" spans="1:6" ht="15">
      <c r="A286" s="3"/>
      <c r="B286" s="3"/>
      <c r="C286" s="3"/>
      <c r="D286" s="59"/>
      <c r="E286" s="59"/>
      <c r="F286" s="3"/>
    </row>
    <row r="287" spans="1:6" ht="15">
      <c r="A287" s="3"/>
      <c r="B287" s="3"/>
      <c r="C287" s="3"/>
      <c r="D287" s="59"/>
      <c r="E287" s="59"/>
      <c r="F287" s="3"/>
    </row>
    <row r="288" spans="1:6" ht="15">
      <c r="A288" s="3"/>
      <c r="B288" s="3"/>
      <c r="C288" s="3"/>
      <c r="D288" s="59"/>
      <c r="E288" s="59"/>
      <c r="F288" s="3"/>
    </row>
    <row r="289" spans="1:6" ht="15">
      <c r="A289" s="3"/>
      <c r="B289" s="3"/>
      <c r="C289" s="3"/>
      <c r="D289" s="59"/>
      <c r="E289" s="59"/>
      <c r="F289" s="3"/>
    </row>
    <row r="290" spans="1:6" ht="15">
      <c r="A290" s="3"/>
      <c r="B290" s="3"/>
      <c r="C290" s="3"/>
      <c r="D290" s="59"/>
      <c r="E290" s="59"/>
      <c r="F290" s="3"/>
    </row>
    <row r="291" spans="1:6" ht="15">
      <c r="A291" s="3"/>
      <c r="B291" s="3"/>
      <c r="C291" s="3"/>
      <c r="D291" s="59"/>
      <c r="E291" s="59"/>
      <c r="F291" s="3"/>
    </row>
    <row r="292" spans="1:6" ht="15">
      <c r="A292" s="3"/>
      <c r="B292" s="3"/>
      <c r="C292" s="3"/>
      <c r="D292" s="59"/>
      <c r="E292" s="59"/>
      <c r="F292" s="3"/>
    </row>
    <row r="293" spans="1:6" ht="15">
      <c r="A293" s="3"/>
      <c r="B293" s="3"/>
      <c r="C293" s="3"/>
      <c r="D293" s="59"/>
      <c r="E293" s="59"/>
      <c r="F293" s="3"/>
    </row>
    <row r="294" spans="1:6" ht="15">
      <c r="A294" s="3"/>
      <c r="B294" s="3"/>
      <c r="C294" s="3"/>
      <c r="D294" s="59"/>
      <c r="E294" s="59"/>
      <c r="F294" s="3"/>
    </row>
    <row r="295" spans="1:6" ht="15">
      <c r="A295" s="3"/>
      <c r="B295" s="3"/>
      <c r="C295" s="3"/>
      <c r="D295" s="59"/>
      <c r="E295" s="59"/>
      <c r="F295" s="3"/>
    </row>
    <row r="296" spans="1:6" ht="15">
      <c r="A296" s="3"/>
      <c r="B296" s="3"/>
      <c r="C296" s="3"/>
      <c r="D296" s="59"/>
      <c r="E296" s="59"/>
      <c r="F296" s="3"/>
    </row>
    <row r="297" spans="1:6" ht="15">
      <c r="A297" s="3"/>
      <c r="B297" s="3"/>
      <c r="C297" s="3"/>
      <c r="D297" s="59"/>
      <c r="E297" s="59"/>
      <c r="F297" s="3"/>
    </row>
    <row r="298" spans="1:6" ht="15">
      <c r="A298" s="3"/>
      <c r="B298" s="3"/>
      <c r="C298" s="3"/>
      <c r="D298" s="59"/>
      <c r="E298" s="59"/>
      <c r="F298" s="3"/>
    </row>
    <row r="299" spans="1:6" ht="15">
      <c r="A299" s="3"/>
      <c r="B299" s="3"/>
      <c r="C299" s="3"/>
      <c r="D299" s="59"/>
      <c r="E299" s="59"/>
      <c r="F299" s="3"/>
    </row>
    <row r="300" spans="1:6" ht="15">
      <c r="A300" s="3"/>
      <c r="B300" s="3"/>
      <c r="C300" s="3"/>
      <c r="D300" s="59"/>
      <c r="E300" s="59"/>
      <c r="F300" s="3"/>
    </row>
    <row r="301" spans="1:6" ht="15">
      <c r="A301" s="3"/>
      <c r="B301" s="3"/>
      <c r="C301" s="3"/>
      <c r="D301" s="59"/>
      <c r="E301" s="59"/>
      <c r="F301" s="3"/>
    </row>
    <row r="302" spans="1:6" ht="15">
      <c r="A302" s="3"/>
      <c r="B302" s="3"/>
      <c r="C302" s="3"/>
      <c r="D302" s="59"/>
      <c r="E302" s="59"/>
      <c r="F302" s="3"/>
    </row>
    <row r="303" spans="1:6" ht="15">
      <c r="A303" s="3"/>
      <c r="B303" s="3"/>
      <c r="C303" s="3"/>
      <c r="D303" s="59"/>
      <c r="E303" s="59"/>
      <c r="F303" s="3"/>
    </row>
    <row r="304" spans="1:6" ht="15">
      <c r="A304" s="3"/>
      <c r="B304" s="3"/>
      <c r="C304" s="3"/>
      <c r="D304" s="59"/>
      <c r="E304" s="59"/>
      <c r="F304" s="3"/>
    </row>
    <row r="305" spans="1:6" ht="15">
      <c r="A305" s="3"/>
      <c r="B305" s="3"/>
      <c r="C305" s="3"/>
      <c r="D305" s="59"/>
      <c r="E305" s="59"/>
      <c r="F305" s="3"/>
    </row>
    <row r="306" spans="1:6" ht="15">
      <c r="A306" s="3"/>
      <c r="B306" s="3"/>
      <c r="C306" s="3"/>
      <c r="D306" s="59"/>
      <c r="E306" s="59"/>
      <c r="F306" s="3"/>
    </row>
    <row r="307" spans="1:6" ht="15">
      <c r="A307" s="3"/>
      <c r="B307" s="3"/>
      <c r="C307" s="3"/>
      <c r="D307" s="59"/>
      <c r="E307" s="59"/>
      <c r="F307" s="3"/>
    </row>
    <row r="308" spans="1:6" ht="15">
      <c r="A308" s="3"/>
      <c r="B308" s="3"/>
      <c r="C308" s="3"/>
      <c r="D308" s="59"/>
      <c r="E308" s="59"/>
      <c r="F308" s="3"/>
    </row>
    <row r="309" spans="1:6" ht="15">
      <c r="A309" s="3"/>
      <c r="B309" s="3"/>
      <c r="C309" s="3"/>
      <c r="D309" s="59"/>
      <c r="E309" s="59"/>
      <c r="F309" s="3"/>
    </row>
    <row r="310" spans="1:6" ht="15">
      <c r="A310" s="3"/>
      <c r="B310" s="3"/>
      <c r="C310" s="3"/>
      <c r="D310" s="59"/>
      <c r="E310" s="59"/>
      <c r="F310" s="3"/>
    </row>
    <row r="311" spans="1:6" ht="15">
      <c r="A311" s="3"/>
      <c r="B311" s="3"/>
      <c r="C311" s="3"/>
      <c r="D311" s="59"/>
      <c r="E311" s="59"/>
      <c r="F311" s="3"/>
    </row>
    <row r="312" spans="1:6" ht="15">
      <c r="A312" s="3"/>
      <c r="B312" s="3"/>
      <c r="C312" s="3"/>
      <c r="D312" s="59"/>
      <c r="E312" s="59"/>
      <c r="F312" s="3"/>
    </row>
    <row r="313" spans="1:6" ht="15">
      <c r="A313" s="3"/>
      <c r="B313" s="3"/>
      <c r="C313" s="3"/>
      <c r="D313" s="59"/>
      <c r="E313" s="59"/>
      <c r="F313" s="3"/>
    </row>
    <row r="314" spans="1:6" ht="15">
      <c r="A314" s="3"/>
      <c r="B314" s="3"/>
      <c r="C314" s="3"/>
      <c r="D314" s="59"/>
      <c r="E314" s="59"/>
      <c r="F314" s="3"/>
    </row>
    <row r="315" spans="1:6" ht="15">
      <c r="A315" s="3"/>
      <c r="B315" s="3"/>
      <c r="C315" s="3"/>
      <c r="D315" s="59"/>
      <c r="E315" s="59"/>
      <c r="F315" s="3"/>
    </row>
    <row r="316" spans="1:6" ht="15">
      <c r="A316" s="3"/>
      <c r="B316" s="3"/>
      <c r="C316" s="3"/>
      <c r="D316" s="59"/>
      <c r="E316" s="59"/>
      <c r="F316" s="3"/>
    </row>
    <row r="317" spans="1:6" ht="15">
      <c r="A317" s="3"/>
      <c r="B317" s="3"/>
      <c r="C317" s="3"/>
      <c r="D317" s="59"/>
      <c r="E317" s="59"/>
      <c r="F317" s="3"/>
    </row>
    <row r="318" spans="1:6" ht="15">
      <c r="A318" s="3"/>
      <c r="B318" s="3"/>
      <c r="C318" s="3"/>
      <c r="D318" s="59"/>
      <c r="E318" s="59"/>
      <c r="F318" s="3"/>
    </row>
    <row r="319" spans="1:6" ht="15">
      <c r="A319" s="3"/>
      <c r="B319" s="3"/>
      <c r="C319" s="3"/>
      <c r="D319" s="59"/>
      <c r="E319" s="59"/>
      <c r="F319" s="3"/>
    </row>
    <row r="320" spans="1:6" ht="15">
      <c r="A320" s="3"/>
      <c r="B320" s="3"/>
      <c r="C320" s="3"/>
      <c r="D320" s="59"/>
      <c r="E320" s="59"/>
      <c r="F320" s="3"/>
    </row>
    <row r="321" spans="1:6" ht="15">
      <c r="A321" s="3"/>
      <c r="B321" s="3"/>
      <c r="C321" s="3"/>
      <c r="D321" s="59"/>
      <c r="E321" s="59"/>
      <c r="F321" s="3"/>
    </row>
    <row r="322" spans="1:6" ht="15">
      <c r="A322" s="3"/>
      <c r="B322" s="3"/>
      <c r="C322" s="3"/>
      <c r="D322" s="59"/>
      <c r="E322" s="59"/>
      <c r="F322" s="3"/>
    </row>
    <row r="323" spans="1:6" ht="15">
      <c r="A323" s="3"/>
      <c r="B323" s="3"/>
      <c r="C323" s="3"/>
      <c r="D323" s="59"/>
      <c r="E323" s="59"/>
      <c r="F323" s="3"/>
    </row>
    <row r="324" spans="1:6" ht="15">
      <c r="A324" s="3"/>
      <c r="B324" s="3"/>
      <c r="C324" s="3"/>
      <c r="D324" s="59"/>
      <c r="E324" s="59"/>
      <c r="F324" s="3"/>
    </row>
    <row r="325" spans="1:6" ht="15">
      <c r="A325" s="3"/>
      <c r="B325" s="3"/>
      <c r="C325" s="3"/>
      <c r="D325" s="59"/>
      <c r="E325" s="59"/>
      <c r="F325" s="3"/>
    </row>
    <row r="326" spans="1:6" ht="15">
      <c r="A326" s="3"/>
      <c r="B326" s="3"/>
      <c r="C326" s="3"/>
      <c r="D326" s="59"/>
      <c r="E326" s="59"/>
      <c r="F326" s="3"/>
    </row>
    <row r="327" spans="1:6" ht="15">
      <c r="A327" s="3"/>
      <c r="B327" s="3"/>
      <c r="C327" s="3"/>
      <c r="D327" s="59"/>
      <c r="E327" s="59"/>
      <c r="F327" s="3"/>
    </row>
    <row r="328" spans="1:6" ht="15">
      <c r="A328" s="3"/>
      <c r="B328" s="3"/>
      <c r="C328" s="3"/>
      <c r="D328" s="59"/>
      <c r="E328" s="59"/>
      <c r="F328" s="3"/>
    </row>
    <row r="329" spans="1:6" ht="15">
      <c r="A329" s="3"/>
      <c r="B329" s="3"/>
      <c r="C329" s="3"/>
      <c r="D329" s="59"/>
      <c r="E329" s="59"/>
      <c r="F329" s="3"/>
    </row>
    <row r="330" spans="1:6" ht="15">
      <c r="A330" s="3"/>
      <c r="B330" s="3"/>
      <c r="C330" s="3"/>
      <c r="D330" s="59"/>
      <c r="E330" s="59"/>
      <c r="F330" s="3"/>
    </row>
    <row r="331" spans="1:6" ht="15">
      <c r="A331" s="3"/>
      <c r="B331" s="3"/>
      <c r="C331" s="3"/>
      <c r="D331" s="59"/>
      <c r="E331" s="59"/>
      <c r="F331" s="3"/>
    </row>
    <row r="332" spans="1:6" ht="15">
      <c r="A332" s="3"/>
      <c r="B332" s="3"/>
      <c r="C332" s="3"/>
      <c r="D332" s="59"/>
      <c r="E332" s="59"/>
      <c r="F332" s="3"/>
    </row>
    <row r="333" spans="1:6" ht="15">
      <c r="A333" s="3"/>
      <c r="B333" s="3"/>
      <c r="C333" s="3"/>
      <c r="D333" s="59"/>
      <c r="E333" s="59"/>
      <c r="F333" s="3"/>
    </row>
    <row r="334" spans="1:6" ht="15">
      <c r="A334" s="3"/>
      <c r="B334" s="3"/>
      <c r="C334" s="3"/>
      <c r="D334" s="59"/>
      <c r="E334" s="59"/>
      <c r="F334" s="3"/>
    </row>
    <row r="335" ht="15">
      <c r="A335" s="3"/>
    </row>
    <row r="336" spans="1:6" ht="15">
      <c r="A336" s="3"/>
      <c r="B336" s="3"/>
      <c r="C336" s="3"/>
      <c r="D336" s="59"/>
      <c r="E336" s="59"/>
      <c r="F336" s="3"/>
    </row>
    <row r="337" spans="1:6" ht="15">
      <c r="A337" s="3"/>
      <c r="B337" s="3"/>
      <c r="C337" s="3"/>
      <c r="D337" s="59"/>
      <c r="E337" s="59"/>
      <c r="F337" s="3"/>
    </row>
    <row r="338" spans="1:6" ht="15">
      <c r="A338" s="3"/>
      <c r="B338" s="3"/>
      <c r="C338" s="3"/>
      <c r="D338" s="59"/>
      <c r="E338" s="59"/>
      <c r="F338" s="3"/>
    </row>
    <row r="339" spans="1:6" ht="15">
      <c r="A339" s="3"/>
      <c r="B339" s="3"/>
      <c r="C339" s="3"/>
      <c r="D339" s="59"/>
      <c r="E339" s="59"/>
      <c r="F339" s="3"/>
    </row>
    <row r="340" spans="1:6" ht="15">
      <c r="A340" s="3"/>
      <c r="B340" s="3"/>
      <c r="C340" s="3"/>
      <c r="D340" s="59"/>
      <c r="E340" s="59"/>
      <c r="F340" s="3"/>
    </row>
    <row r="341" spans="1:6" ht="15">
      <c r="A341" s="3"/>
      <c r="B341" s="3"/>
      <c r="C341" s="3"/>
      <c r="D341" s="59"/>
      <c r="E341" s="59"/>
      <c r="F341" s="3"/>
    </row>
    <row r="342" spans="1:6" ht="15">
      <c r="A342" s="3"/>
      <c r="B342" s="3"/>
      <c r="C342" s="3"/>
      <c r="D342" s="59"/>
      <c r="E342" s="59"/>
      <c r="F342" s="3"/>
    </row>
    <row r="343" spans="1:6" ht="15">
      <c r="A343" s="3"/>
      <c r="B343" s="3"/>
      <c r="C343" s="3"/>
      <c r="D343" s="59"/>
      <c r="E343" s="59"/>
      <c r="F343" s="3"/>
    </row>
    <row r="344" spans="1:6" ht="15">
      <c r="A344" s="3"/>
      <c r="B344" s="3"/>
      <c r="C344" s="3"/>
      <c r="D344" s="59"/>
      <c r="E344" s="59"/>
      <c r="F344" s="3"/>
    </row>
    <row r="345" spans="1:6" ht="15">
      <c r="A345" s="3"/>
      <c r="B345" s="3"/>
      <c r="C345" s="3"/>
      <c r="D345" s="59"/>
      <c r="E345" s="59"/>
      <c r="F345" s="3"/>
    </row>
    <row r="346" spans="1:6" ht="15">
      <c r="A346" s="3"/>
      <c r="B346" s="3"/>
      <c r="C346" s="3"/>
      <c r="D346" s="59"/>
      <c r="E346" s="59"/>
      <c r="F346" s="3"/>
    </row>
    <row r="347" spans="1:6" ht="15">
      <c r="A347" s="3"/>
      <c r="B347" s="3"/>
      <c r="C347" s="3"/>
      <c r="D347" s="59"/>
      <c r="E347" s="59"/>
      <c r="F347" s="3"/>
    </row>
    <row r="348" spans="1:6" ht="15">
      <c r="A348" s="3"/>
      <c r="B348" s="3"/>
      <c r="C348" s="3"/>
      <c r="D348" s="59"/>
      <c r="E348" s="59"/>
      <c r="F348" s="3"/>
    </row>
    <row r="349" spans="1:6" ht="15">
      <c r="A349" s="3"/>
      <c r="B349" s="3"/>
      <c r="C349" s="3"/>
      <c r="D349" s="59"/>
      <c r="E349" s="59"/>
      <c r="F349" s="3"/>
    </row>
    <row r="350" spans="1:6" ht="15">
      <c r="A350" s="3"/>
      <c r="B350" s="3"/>
      <c r="C350" s="3"/>
      <c r="D350" s="59"/>
      <c r="E350" s="59"/>
      <c r="F350" s="3"/>
    </row>
    <row r="351" spans="1:6" ht="15">
      <c r="A351" s="3"/>
      <c r="B351" s="3"/>
      <c r="C351" s="3"/>
      <c r="D351" s="59"/>
      <c r="E351" s="59"/>
      <c r="F351" s="3"/>
    </row>
    <row r="352" spans="1:6" ht="15">
      <c r="A352" s="3"/>
      <c r="B352" s="3"/>
      <c r="C352" s="3"/>
      <c r="D352" s="59"/>
      <c r="E352" s="59"/>
      <c r="F352" s="3"/>
    </row>
    <row r="353" spans="1:6" ht="15">
      <c r="A353" s="3"/>
      <c r="B353" s="3"/>
      <c r="C353" s="3"/>
      <c r="D353" s="59"/>
      <c r="E353" s="59"/>
      <c r="F353" s="3"/>
    </row>
    <row r="354" spans="1:6" ht="15">
      <c r="A354" s="3"/>
      <c r="B354" s="3"/>
      <c r="C354" s="3"/>
      <c r="D354" s="59"/>
      <c r="E354" s="59"/>
      <c r="F354" s="3"/>
    </row>
    <row r="355" spans="1:6" ht="15">
      <c r="A355" s="3"/>
      <c r="B355" s="3"/>
      <c r="C355" s="3"/>
      <c r="D355" s="59"/>
      <c r="E355" s="59"/>
      <c r="F355" s="3"/>
    </row>
    <row r="356" spans="1:6" ht="15">
      <c r="A356" s="3"/>
      <c r="B356" s="3"/>
      <c r="C356" s="3"/>
      <c r="D356" s="59"/>
      <c r="E356" s="59"/>
      <c r="F356" s="3"/>
    </row>
    <row r="357" spans="1:6" ht="15">
      <c r="A357" s="3"/>
      <c r="B357" s="3"/>
      <c r="C357" s="3"/>
      <c r="D357" s="59"/>
      <c r="E357" s="59"/>
      <c r="F357" s="3"/>
    </row>
    <row r="358" spans="1:6" ht="15">
      <c r="A358" s="3"/>
      <c r="B358" s="3"/>
      <c r="C358" s="3"/>
      <c r="D358" s="59"/>
      <c r="E358" s="59"/>
      <c r="F358" s="3"/>
    </row>
    <row r="359" spans="1:6" ht="15">
      <c r="A359" s="3"/>
      <c r="B359" s="3"/>
      <c r="C359" s="3"/>
      <c r="D359" s="59"/>
      <c r="E359" s="59"/>
      <c r="F359" s="3"/>
    </row>
    <row r="360" spans="1:6" ht="15">
      <c r="A360" s="3"/>
      <c r="B360" s="3"/>
      <c r="C360" s="3"/>
      <c r="D360" s="59"/>
      <c r="E360" s="59"/>
      <c r="F360" s="3"/>
    </row>
    <row r="361" spans="1:6" ht="15">
      <c r="A361" s="3"/>
      <c r="B361" s="3"/>
      <c r="C361" s="3"/>
      <c r="D361" s="59"/>
      <c r="E361" s="59"/>
      <c r="F361" s="3"/>
    </row>
    <row r="362" spans="1:6" ht="15">
      <c r="A362" s="3"/>
      <c r="B362" s="3"/>
      <c r="C362" s="3"/>
      <c r="D362" s="59"/>
      <c r="E362" s="59"/>
      <c r="F362" s="3"/>
    </row>
    <row r="363" spans="1:6" ht="15">
      <c r="A363" s="3"/>
      <c r="B363" s="3"/>
      <c r="C363" s="3"/>
      <c r="D363" s="59"/>
      <c r="E363" s="59"/>
      <c r="F363" s="3"/>
    </row>
    <row r="364" spans="1:6" ht="15">
      <c r="A364" s="3"/>
      <c r="B364" s="3"/>
      <c r="C364" s="3"/>
      <c r="D364" s="59"/>
      <c r="E364" s="59"/>
      <c r="F364" s="3"/>
    </row>
    <row r="365" spans="1:6" ht="15">
      <c r="A365" s="3"/>
      <c r="B365" s="3"/>
      <c r="C365" s="3"/>
      <c r="D365" s="59"/>
      <c r="E365" s="59"/>
      <c r="F365" s="3"/>
    </row>
    <row r="366" spans="1:6" ht="15">
      <c r="A366" s="3"/>
      <c r="B366" s="3"/>
      <c r="C366" s="3"/>
      <c r="D366" s="59"/>
      <c r="E366" s="59"/>
      <c r="F366" s="3"/>
    </row>
    <row r="367" spans="1:6" ht="15">
      <c r="A367" s="3"/>
      <c r="B367" s="3"/>
      <c r="C367" s="3"/>
      <c r="D367" s="59"/>
      <c r="E367" s="59"/>
      <c r="F367" s="3"/>
    </row>
    <row r="368" spans="1:6" ht="15">
      <c r="A368" s="3"/>
      <c r="B368" s="3"/>
      <c r="C368" s="3"/>
      <c r="D368" s="59"/>
      <c r="E368" s="59"/>
      <c r="F368" s="3"/>
    </row>
    <row r="369" spans="1:6" ht="15">
      <c r="A369" s="3"/>
      <c r="B369" s="3"/>
      <c r="C369" s="3"/>
      <c r="D369" s="59"/>
      <c r="E369" s="59"/>
      <c r="F369" s="3"/>
    </row>
    <row r="370" spans="1:6" ht="15">
      <c r="A370" s="3"/>
      <c r="B370" s="3"/>
      <c r="C370" s="3"/>
      <c r="D370" s="59"/>
      <c r="E370" s="59"/>
      <c r="F370" s="3"/>
    </row>
    <row r="371" spans="1:6" ht="15">
      <c r="A371" s="3"/>
      <c r="B371" s="3"/>
      <c r="C371" s="3"/>
      <c r="D371" s="59"/>
      <c r="E371" s="59"/>
      <c r="F371" s="3"/>
    </row>
    <row r="372" spans="1:6" ht="15">
      <c r="A372" s="3"/>
      <c r="B372" s="3"/>
      <c r="C372" s="3"/>
      <c r="D372" s="59"/>
      <c r="E372" s="59"/>
      <c r="F372" s="3"/>
    </row>
    <row r="373" spans="1:6" ht="15">
      <c r="A373" s="3"/>
      <c r="B373" s="3"/>
      <c r="C373" s="3"/>
      <c r="D373" s="59"/>
      <c r="E373" s="59"/>
      <c r="F373" s="3"/>
    </row>
    <row r="374" spans="1:6" ht="15">
      <c r="A374" s="3"/>
      <c r="B374" s="3"/>
      <c r="C374" s="3"/>
      <c r="D374" s="59"/>
      <c r="E374" s="59"/>
      <c r="F374" s="3"/>
    </row>
    <row r="375" spans="1:6" ht="15">
      <c r="A375" s="3"/>
      <c r="B375" s="3"/>
      <c r="C375" s="3"/>
      <c r="D375" s="59"/>
      <c r="E375" s="59"/>
      <c r="F375" s="3"/>
    </row>
    <row r="376" spans="1:6" ht="15">
      <c r="A376" s="3"/>
      <c r="B376" s="3"/>
      <c r="C376" s="3"/>
      <c r="D376" s="59"/>
      <c r="E376" s="59"/>
      <c r="F376" s="3"/>
    </row>
    <row r="377" spans="1:6" ht="15">
      <c r="A377" s="3"/>
      <c r="B377" s="3"/>
      <c r="C377" s="3"/>
      <c r="D377" s="59"/>
      <c r="E377" s="59"/>
      <c r="F377" s="3"/>
    </row>
    <row r="378" spans="1:6" ht="15">
      <c r="A378" s="3"/>
      <c r="B378" s="3"/>
      <c r="C378" s="3"/>
      <c r="D378" s="59"/>
      <c r="E378" s="59"/>
      <c r="F378" s="3"/>
    </row>
    <row r="379" spans="1:6" ht="15">
      <c r="A379" s="3"/>
      <c r="B379" s="3"/>
      <c r="C379" s="3"/>
      <c r="D379" s="59"/>
      <c r="E379" s="59"/>
      <c r="F379" s="3"/>
    </row>
    <row r="380" spans="1:6" ht="15">
      <c r="A380" s="3"/>
      <c r="B380" s="3"/>
      <c r="C380" s="3"/>
      <c r="D380" s="59"/>
      <c r="E380" s="59"/>
      <c r="F380" s="3"/>
    </row>
    <row r="381" spans="1:6" ht="15">
      <c r="A381" s="3"/>
      <c r="B381" s="3"/>
      <c r="C381" s="3"/>
      <c r="D381" s="59"/>
      <c r="E381" s="59"/>
      <c r="F381" s="3"/>
    </row>
    <row r="382" spans="1:6" ht="15">
      <c r="A382" s="3"/>
      <c r="B382" s="3"/>
      <c r="C382" s="3"/>
      <c r="D382" s="59"/>
      <c r="E382" s="59"/>
      <c r="F382" s="3"/>
    </row>
    <row r="383" spans="1:6" ht="15">
      <c r="A383" s="3"/>
      <c r="B383" s="3"/>
      <c r="C383" s="3"/>
      <c r="D383" s="59"/>
      <c r="E383" s="59"/>
      <c r="F383" s="3"/>
    </row>
    <row r="384" spans="1:6" ht="15">
      <c r="A384" s="3"/>
      <c r="B384" s="3"/>
      <c r="C384" s="3"/>
      <c r="D384" s="59"/>
      <c r="E384" s="59"/>
      <c r="F384" s="3"/>
    </row>
    <row r="385" spans="1:6" ht="15">
      <c r="A385" s="3"/>
      <c r="B385" s="3"/>
      <c r="C385" s="3"/>
      <c r="D385" s="59"/>
      <c r="E385" s="59"/>
      <c r="F385" s="3"/>
    </row>
    <row r="386" spans="1:6" ht="15">
      <c r="A386" s="3"/>
      <c r="B386" s="3"/>
      <c r="C386" s="3"/>
      <c r="D386" s="59"/>
      <c r="E386" s="59"/>
      <c r="F386" s="3"/>
    </row>
    <row r="387" spans="1:6" ht="15">
      <c r="A387" s="3"/>
      <c r="B387" s="3"/>
      <c r="C387" s="3"/>
      <c r="D387" s="59"/>
      <c r="E387" s="59"/>
      <c r="F387" s="3"/>
    </row>
    <row r="388" spans="1:6" ht="15">
      <c r="A388" s="3"/>
      <c r="B388" s="3"/>
      <c r="C388" s="3"/>
      <c r="D388" s="59"/>
      <c r="E388" s="59"/>
      <c r="F388" s="3"/>
    </row>
    <row r="389" spans="1:6" ht="15">
      <c r="A389" s="3"/>
      <c r="B389" s="3"/>
      <c r="C389" s="3"/>
      <c r="D389" s="59"/>
      <c r="E389" s="59"/>
      <c r="F389" s="3"/>
    </row>
    <row r="390" spans="1:6" ht="15">
      <c r="A390" s="3"/>
      <c r="B390" s="3"/>
      <c r="C390" s="3"/>
      <c r="D390" s="59"/>
      <c r="E390" s="59"/>
      <c r="F390" s="3"/>
    </row>
    <row r="391" spans="1:6" ht="15">
      <c r="A391" s="3"/>
      <c r="B391" s="3"/>
      <c r="C391" s="3"/>
      <c r="D391" s="59"/>
      <c r="E391" s="59"/>
      <c r="F391" s="3"/>
    </row>
    <row r="392" spans="1:6" ht="15">
      <c r="A392" s="3"/>
      <c r="B392" s="3"/>
      <c r="C392" s="3"/>
      <c r="D392" s="59"/>
      <c r="E392" s="59"/>
      <c r="F392" s="3"/>
    </row>
    <row r="393" spans="1:6" ht="15">
      <c r="A393" s="3"/>
      <c r="B393" s="3"/>
      <c r="C393" s="3"/>
      <c r="D393" s="59"/>
      <c r="E393" s="59"/>
      <c r="F393" s="3"/>
    </row>
    <row r="394" spans="1:6" ht="15">
      <c r="A394" s="3"/>
      <c r="B394" s="3"/>
      <c r="C394" s="3"/>
      <c r="D394" s="59"/>
      <c r="E394" s="59"/>
      <c r="F394" s="3"/>
    </row>
    <row r="395" spans="1:6" ht="15">
      <c r="A395" s="3"/>
      <c r="B395" s="3"/>
      <c r="C395" s="3"/>
      <c r="D395" s="59"/>
      <c r="E395" s="59"/>
      <c r="F395" s="3"/>
    </row>
    <row r="396" spans="1:6" ht="15">
      <c r="A396" s="3"/>
      <c r="B396" s="3"/>
      <c r="C396" s="3"/>
      <c r="D396" s="59"/>
      <c r="E396" s="59"/>
      <c r="F396" s="3"/>
    </row>
    <row r="397" spans="1:6" ht="15">
      <c r="A397" s="3"/>
      <c r="B397" s="3"/>
      <c r="C397" s="3"/>
      <c r="D397" s="59"/>
      <c r="E397" s="59"/>
      <c r="F397" s="3"/>
    </row>
    <row r="398" spans="1:6" ht="15">
      <c r="A398" s="3"/>
      <c r="B398" s="3"/>
      <c r="C398" s="3"/>
      <c r="D398" s="59"/>
      <c r="E398" s="59"/>
      <c r="F398" s="3"/>
    </row>
    <row r="399" spans="1:6" ht="15">
      <c r="A399" s="3"/>
      <c r="B399" s="3"/>
      <c r="C399" s="3"/>
      <c r="D399" s="59"/>
      <c r="E399" s="59"/>
      <c r="F399" s="3"/>
    </row>
    <row r="400" spans="1:6" ht="15">
      <c r="A400" s="3"/>
      <c r="B400" s="3"/>
      <c r="C400" s="3"/>
      <c r="D400" s="59"/>
      <c r="E400" s="59"/>
      <c r="F400" s="3"/>
    </row>
    <row r="401" spans="1:6" ht="15">
      <c r="A401" s="3"/>
      <c r="B401" s="3"/>
      <c r="C401" s="3"/>
      <c r="D401" s="59"/>
      <c r="E401" s="59"/>
      <c r="F401" s="3"/>
    </row>
    <row r="402" spans="1:6" ht="15">
      <c r="A402" s="3"/>
      <c r="B402" s="3"/>
      <c r="C402" s="3"/>
      <c r="D402" s="59"/>
      <c r="E402" s="59"/>
      <c r="F402" s="3"/>
    </row>
    <row r="403" spans="1:6" ht="15">
      <c r="A403" s="3"/>
      <c r="B403" s="3"/>
      <c r="C403" s="3"/>
      <c r="D403" s="59"/>
      <c r="E403" s="59"/>
      <c r="F403" s="3"/>
    </row>
    <row r="404" spans="1:6" ht="15">
      <c r="A404" s="3"/>
      <c r="B404" s="3"/>
      <c r="C404" s="3"/>
      <c r="D404" s="59"/>
      <c r="E404" s="59"/>
      <c r="F404" s="3"/>
    </row>
    <row r="405" spans="1:6" ht="15">
      <c r="A405" s="3"/>
      <c r="B405" s="3"/>
      <c r="C405" s="3"/>
      <c r="D405" s="59"/>
      <c r="E405" s="59"/>
      <c r="F405" s="3"/>
    </row>
    <row r="406" spans="1:6" ht="15">
      <c r="A406" s="3"/>
      <c r="B406" s="3"/>
      <c r="C406" s="3"/>
      <c r="D406" s="59"/>
      <c r="E406" s="59"/>
      <c r="F406" s="3"/>
    </row>
    <row r="407" spans="1:6" ht="15">
      <c r="A407" s="3"/>
      <c r="B407" s="3"/>
      <c r="C407" s="3"/>
      <c r="D407" s="59"/>
      <c r="E407" s="59"/>
      <c r="F407" s="3"/>
    </row>
    <row r="408" spans="1:6" ht="15">
      <c r="A408" s="3"/>
      <c r="B408" s="3"/>
      <c r="C408" s="3"/>
      <c r="D408" s="59"/>
      <c r="E408" s="59"/>
      <c r="F408" s="3"/>
    </row>
    <row r="409" spans="1:6" ht="15">
      <c r="A409" s="3"/>
      <c r="B409" s="3"/>
      <c r="C409" s="3"/>
      <c r="D409" s="59"/>
      <c r="E409" s="59"/>
      <c r="F409" s="3"/>
    </row>
    <row r="410" spans="1:6" ht="15">
      <c r="A410" s="3"/>
      <c r="B410" s="3"/>
      <c r="C410" s="3"/>
      <c r="D410" s="59"/>
      <c r="E410" s="59"/>
      <c r="F410" s="3"/>
    </row>
    <row r="411" spans="1:6" ht="15">
      <c r="A411" s="3"/>
      <c r="B411" s="3"/>
      <c r="C411" s="3"/>
      <c r="D411" s="59"/>
      <c r="E411" s="59"/>
      <c r="F411" s="3"/>
    </row>
    <row r="412" spans="1:6" ht="15">
      <c r="A412" s="3"/>
      <c r="B412" s="3"/>
      <c r="C412" s="3"/>
      <c r="D412" s="59"/>
      <c r="E412" s="59"/>
      <c r="F412" s="3"/>
    </row>
    <row r="413" spans="1:6" ht="15">
      <c r="A413" s="3"/>
      <c r="B413" s="3"/>
      <c r="C413" s="3"/>
      <c r="D413" s="59"/>
      <c r="E413" s="59"/>
      <c r="F413" s="3"/>
    </row>
    <row r="414" spans="1:6" ht="15">
      <c r="A414" s="3"/>
      <c r="B414" s="3"/>
      <c r="C414" s="3"/>
      <c r="D414" s="59"/>
      <c r="E414" s="59"/>
      <c r="F414" s="3"/>
    </row>
    <row r="415" spans="1:6" ht="15">
      <c r="A415" s="3"/>
      <c r="B415" s="3"/>
      <c r="C415" s="3"/>
      <c r="D415" s="59"/>
      <c r="E415" s="59"/>
      <c r="F415" s="3"/>
    </row>
    <row r="416" spans="1:6" ht="15">
      <c r="A416" s="3"/>
      <c r="B416" s="3"/>
      <c r="C416" s="3"/>
      <c r="D416" s="59"/>
      <c r="E416" s="59"/>
      <c r="F416" s="3"/>
    </row>
    <row r="417" spans="1:6" ht="15">
      <c r="A417" s="3"/>
      <c r="B417" s="3"/>
      <c r="C417" s="3"/>
      <c r="D417" s="59"/>
      <c r="E417" s="59"/>
      <c r="F417" s="3"/>
    </row>
    <row r="418" ht="15">
      <c r="A418" s="3"/>
    </row>
    <row r="419" spans="1:6" ht="15">
      <c r="A419" s="3"/>
      <c r="B419" s="3"/>
      <c r="C419" s="3"/>
      <c r="D419" s="59"/>
      <c r="E419" s="59"/>
      <c r="F419" s="3"/>
    </row>
    <row r="420" spans="1:6" ht="15">
      <c r="A420" s="3"/>
      <c r="B420" s="3"/>
      <c r="C420" s="3"/>
      <c r="D420" s="59"/>
      <c r="E420" s="59"/>
      <c r="F420" s="3"/>
    </row>
    <row r="421" spans="1:6" ht="15">
      <c r="A421" s="3"/>
      <c r="B421" s="3"/>
      <c r="C421" s="3"/>
      <c r="D421" s="59"/>
      <c r="E421" s="59"/>
      <c r="F421" s="3"/>
    </row>
    <row r="422" spans="1:6" ht="15">
      <c r="A422" s="3"/>
      <c r="B422" s="3"/>
      <c r="C422" s="3"/>
      <c r="D422" s="59"/>
      <c r="E422" s="59"/>
      <c r="F422" s="3"/>
    </row>
    <row r="423" spans="1:6" ht="15">
      <c r="A423" s="3"/>
      <c r="B423" s="3"/>
      <c r="C423" s="3"/>
      <c r="D423" s="59"/>
      <c r="E423" s="59"/>
      <c r="F423" s="3"/>
    </row>
    <row r="424" spans="1:6" ht="15">
      <c r="A424" s="3"/>
      <c r="B424" s="3"/>
      <c r="C424" s="3"/>
      <c r="D424" s="59"/>
      <c r="E424" s="59"/>
      <c r="F424" s="3"/>
    </row>
    <row r="425" spans="1:6" ht="15">
      <c r="A425" s="3"/>
      <c r="B425" s="3"/>
      <c r="C425" s="3"/>
      <c r="D425" s="59"/>
      <c r="E425" s="59"/>
      <c r="F425" s="3"/>
    </row>
    <row r="426" spans="1:6" ht="15">
      <c r="A426" s="3"/>
      <c r="B426" s="3"/>
      <c r="C426" s="3"/>
      <c r="D426" s="59"/>
      <c r="E426" s="59"/>
      <c r="F426" s="3"/>
    </row>
    <row r="427" spans="1:6" ht="15">
      <c r="A427" s="3"/>
      <c r="B427" s="3"/>
      <c r="C427" s="3"/>
      <c r="D427" s="59"/>
      <c r="E427" s="59"/>
      <c r="F427" s="3"/>
    </row>
    <row r="428" spans="1:6" ht="15">
      <c r="A428" s="3"/>
      <c r="B428" s="3"/>
      <c r="C428" s="3"/>
      <c r="D428" s="59"/>
      <c r="E428" s="59"/>
      <c r="F428" s="3"/>
    </row>
    <row r="429" spans="1:6" ht="15">
      <c r="A429" s="3"/>
      <c r="B429" s="3"/>
      <c r="C429" s="3"/>
      <c r="D429" s="59"/>
      <c r="E429" s="59"/>
      <c r="F429" s="3"/>
    </row>
    <row r="430" spans="1:6" ht="15">
      <c r="A430" s="3"/>
      <c r="B430" s="3"/>
      <c r="C430" s="3"/>
      <c r="D430" s="59"/>
      <c r="E430" s="59"/>
      <c r="F430" s="3"/>
    </row>
    <row r="431" spans="1:6" ht="15">
      <c r="A431" s="3"/>
      <c r="B431" s="3"/>
      <c r="C431" s="3"/>
      <c r="D431" s="59"/>
      <c r="E431" s="59"/>
      <c r="F431" s="3"/>
    </row>
    <row r="432" spans="1:6" ht="15">
      <c r="A432" s="3"/>
      <c r="B432" s="3"/>
      <c r="C432" s="3"/>
      <c r="D432" s="59"/>
      <c r="E432" s="59"/>
      <c r="F432" s="3"/>
    </row>
    <row r="433" spans="1:6" ht="15">
      <c r="A433" s="3"/>
      <c r="B433" s="3"/>
      <c r="C433" s="3"/>
      <c r="D433" s="59"/>
      <c r="E433" s="59"/>
      <c r="F433" s="3"/>
    </row>
    <row r="434" spans="1:6" ht="15">
      <c r="A434" s="3"/>
      <c r="B434" s="3"/>
      <c r="C434" s="3"/>
      <c r="D434" s="59"/>
      <c r="E434" s="59"/>
      <c r="F434" s="3"/>
    </row>
    <row r="435" spans="1:6" ht="15">
      <c r="A435" s="3"/>
      <c r="B435" s="3"/>
      <c r="C435" s="3"/>
      <c r="D435" s="59"/>
      <c r="E435" s="59"/>
      <c r="F435" s="3"/>
    </row>
    <row r="436" spans="1:6" ht="15">
      <c r="A436" s="3"/>
      <c r="B436" s="3"/>
      <c r="C436" s="3"/>
      <c r="D436" s="59"/>
      <c r="E436" s="59"/>
      <c r="F436" s="3"/>
    </row>
    <row r="437" spans="1:6" ht="15">
      <c r="A437" s="3"/>
      <c r="B437" s="3"/>
      <c r="C437" s="3"/>
      <c r="D437" s="59"/>
      <c r="E437" s="59"/>
      <c r="F437" s="3"/>
    </row>
    <row r="438" spans="1:6" ht="15">
      <c r="A438" s="3"/>
      <c r="B438" s="3"/>
      <c r="C438" s="3"/>
      <c r="D438" s="59"/>
      <c r="E438" s="59"/>
      <c r="F438" s="3"/>
    </row>
    <row r="439" spans="1:6" ht="15">
      <c r="A439" s="3"/>
      <c r="B439" s="3"/>
      <c r="C439" s="3"/>
      <c r="D439" s="59"/>
      <c r="E439" s="59"/>
      <c r="F439" s="3"/>
    </row>
    <row r="440" spans="1:6" ht="15">
      <c r="A440" s="3"/>
      <c r="B440" s="3"/>
      <c r="C440" s="3"/>
      <c r="D440" s="59"/>
      <c r="E440" s="59"/>
      <c r="F440" s="3"/>
    </row>
    <row r="441" spans="1:6" ht="15">
      <c r="A441" s="3"/>
      <c r="B441" s="3"/>
      <c r="C441" s="3"/>
      <c r="D441" s="59"/>
      <c r="E441" s="59"/>
      <c r="F441" s="3"/>
    </row>
    <row r="442" spans="1:6" ht="15">
      <c r="A442" s="3"/>
      <c r="B442" s="3"/>
      <c r="C442" s="3"/>
      <c r="D442" s="59"/>
      <c r="E442" s="59"/>
      <c r="F442" s="3"/>
    </row>
    <row r="443" spans="1:6" ht="15">
      <c r="A443" s="3"/>
      <c r="B443" s="3"/>
      <c r="C443" s="3"/>
      <c r="D443" s="59"/>
      <c r="E443" s="59"/>
      <c r="F443" s="3"/>
    </row>
    <row r="444" spans="1:6" ht="15">
      <c r="A444" s="3"/>
      <c r="B444" s="3"/>
      <c r="C444" s="3"/>
      <c r="D444" s="59"/>
      <c r="E444" s="59"/>
      <c r="F444" s="3"/>
    </row>
    <row r="445" spans="1:6" ht="15">
      <c r="A445" s="3"/>
      <c r="B445" s="3"/>
      <c r="C445" s="3"/>
      <c r="D445" s="59"/>
      <c r="E445" s="59"/>
      <c r="F445" s="3"/>
    </row>
    <row r="446" spans="1:6" ht="15">
      <c r="A446" s="3"/>
      <c r="B446" s="3"/>
      <c r="C446" s="3"/>
      <c r="D446" s="59"/>
      <c r="E446" s="59"/>
      <c r="F446" s="3"/>
    </row>
    <row r="447" spans="1:6" ht="15">
      <c r="A447" s="3"/>
      <c r="B447" s="3"/>
      <c r="C447" s="3"/>
      <c r="D447" s="59"/>
      <c r="E447" s="59"/>
      <c r="F447" s="3"/>
    </row>
    <row r="448" spans="1:6" ht="15">
      <c r="A448" s="3"/>
      <c r="B448" s="3"/>
      <c r="C448" s="3"/>
      <c r="D448" s="59"/>
      <c r="E448" s="59"/>
      <c r="F448" s="3"/>
    </row>
    <row r="449" spans="1:6" ht="15">
      <c r="A449" s="3"/>
      <c r="B449" s="3"/>
      <c r="C449" s="3"/>
      <c r="D449" s="59"/>
      <c r="E449" s="59"/>
      <c r="F449" s="3"/>
    </row>
    <row r="450" spans="1:6" ht="15">
      <c r="A450" s="3"/>
      <c r="B450" s="3"/>
      <c r="C450" s="3"/>
      <c r="D450" s="59"/>
      <c r="E450" s="59"/>
      <c r="F450" s="3"/>
    </row>
    <row r="451" spans="1:6" ht="15">
      <c r="A451" s="3"/>
      <c r="B451" s="3"/>
      <c r="C451" s="3"/>
      <c r="D451" s="59"/>
      <c r="E451" s="59"/>
      <c r="F451" s="3"/>
    </row>
    <row r="452" spans="1:6" ht="15">
      <c r="A452" s="3"/>
      <c r="B452" s="3"/>
      <c r="C452" s="3"/>
      <c r="D452" s="59"/>
      <c r="E452" s="59"/>
      <c r="F452" s="3"/>
    </row>
    <row r="453" spans="1:6" ht="15">
      <c r="A453" s="3"/>
      <c r="B453" s="3"/>
      <c r="C453" s="3"/>
      <c r="D453" s="59"/>
      <c r="E453" s="59"/>
      <c r="F453" s="3"/>
    </row>
    <row r="454" spans="1:6" ht="15">
      <c r="A454" s="3"/>
      <c r="B454" s="3"/>
      <c r="C454" s="3"/>
      <c r="D454" s="59"/>
      <c r="E454" s="59"/>
      <c r="F454" s="3"/>
    </row>
    <row r="455" spans="1:6" ht="15">
      <c r="A455" s="3"/>
      <c r="B455" s="3"/>
      <c r="C455" s="3"/>
      <c r="D455" s="59"/>
      <c r="E455" s="59"/>
      <c r="F455" s="3"/>
    </row>
    <row r="456" spans="1:6" ht="15">
      <c r="A456" s="3"/>
      <c r="B456" s="3"/>
      <c r="C456" s="3"/>
      <c r="D456" s="59"/>
      <c r="E456" s="59"/>
      <c r="F456" s="3"/>
    </row>
    <row r="457" spans="1:6" ht="15">
      <c r="A457" s="3"/>
      <c r="B457" s="3"/>
      <c r="C457" s="3"/>
      <c r="D457" s="59"/>
      <c r="E457" s="59"/>
      <c r="F457" s="3"/>
    </row>
    <row r="458" spans="1:6" ht="15">
      <c r="A458" s="3"/>
      <c r="B458" s="3"/>
      <c r="C458" s="3"/>
      <c r="D458" s="59"/>
      <c r="E458" s="59"/>
      <c r="F458" s="3"/>
    </row>
    <row r="459" spans="1:6" ht="15">
      <c r="A459" s="3"/>
      <c r="B459" s="3"/>
      <c r="C459" s="3"/>
      <c r="D459" s="59"/>
      <c r="E459" s="59"/>
      <c r="F459" s="3"/>
    </row>
    <row r="460" spans="1:6" ht="15">
      <c r="A460" s="3"/>
      <c r="B460" s="3"/>
      <c r="C460" s="3"/>
      <c r="D460" s="59"/>
      <c r="E460" s="59"/>
      <c r="F460" s="3"/>
    </row>
    <row r="461" spans="1:6" ht="15">
      <c r="A461" s="3"/>
      <c r="B461" s="3"/>
      <c r="C461" s="3"/>
      <c r="D461" s="59"/>
      <c r="E461" s="59"/>
      <c r="F461" s="3"/>
    </row>
    <row r="462" spans="1:6" ht="15">
      <c r="A462" s="3"/>
      <c r="B462" s="3"/>
      <c r="C462" s="3"/>
      <c r="D462" s="59"/>
      <c r="E462" s="59"/>
      <c r="F462" s="3"/>
    </row>
    <row r="463" spans="1:6" ht="15">
      <c r="A463" s="3"/>
      <c r="B463" s="3"/>
      <c r="C463" s="3"/>
      <c r="D463" s="59"/>
      <c r="E463" s="59"/>
      <c r="F463" s="3"/>
    </row>
    <row r="464" spans="1:6" ht="15">
      <c r="A464" s="3"/>
      <c r="B464" s="3"/>
      <c r="C464" s="3"/>
      <c r="D464" s="59"/>
      <c r="E464" s="59"/>
      <c r="F464" s="3"/>
    </row>
    <row r="465" spans="1:6" ht="15">
      <c r="A465" s="3"/>
      <c r="B465" s="3"/>
      <c r="C465" s="3"/>
      <c r="D465" s="59"/>
      <c r="E465" s="59"/>
      <c r="F465" s="3"/>
    </row>
    <row r="466" spans="1:6" ht="15">
      <c r="A466" s="3"/>
      <c r="B466" s="3"/>
      <c r="C466" s="3"/>
      <c r="D466" s="59"/>
      <c r="E466" s="59"/>
      <c r="F466" s="3"/>
    </row>
    <row r="467" spans="1:6" ht="15">
      <c r="A467" s="3"/>
      <c r="B467" s="3"/>
      <c r="C467" s="3"/>
      <c r="D467" s="59"/>
      <c r="E467" s="59"/>
      <c r="F467" s="3"/>
    </row>
    <row r="468" spans="1:6" ht="15">
      <c r="A468" s="3"/>
      <c r="B468" s="3"/>
      <c r="C468" s="3"/>
      <c r="D468" s="59"/>
      <c r="E468" s="59"/>
      <c r="F468" s="3"/>
    </row>
    <row r="469" spans="1:6" ht="15">
      <c r="A469" s="3"/>
      <c r="B469" s="3"/>
      <c r="C469" s="3"/>
      <c r="D469" s="59"/>
      <c r="E469" s="59"/>
      <c r="F469" s="3"/>
    </row>
    <row r="470" spans="1:6" ht="15">
      <c r="A470" s="3"/>
      <c r="B470" s="3"/>
      <c r="C470" s="3"/>
      <c r="D470" s="59"/>
      <c r="E470" s="59"/>
      <c r="F470" s="3"/>
    </row>
    <row r="471" spans="1:6" ht="15">
      <c r="A471" s="3"/>
      <c r="B471" s="3"/>
      <c r="C471" s="3"/>
      <c r="D471" s="59"/>
      <c r="E471" s="59"/>
      <c r="F471" s="3"/>
    </row>
    <row r="472" spans="1:6" ht="15">
      <c r="A472" s="3"/>
      <c r="B472" s="3"/>
      <c r="C472" s="3"/>
      <c r="D472" s="59"/>
      <c r="E472" s="59"/>
      <c r="F472" s="3"/>
    </row>
    <row r="473" spans="1:6" ht="15">
      <c r="A473" s="3"/>
      <c r="B473" s="3"/>
      <c r="C473" s="3"/>
      <c r="D473" s="59"/>
      <c r="E473" s="59"/>
      <c r="F473" s="3"/>
    </row>
    <row r="474" spans="1:6" ht="15">
      <c r="A474" s="3"/>
      <c r="B474" s="3"/>
      <c r="C474" s="3"/>
      <c r="D474" s="59"/>
      <c r="E474" s="59"/>
      <c r="F474" s="3"/>
    </row>
    <row r="475" spans="1:6" ht="15">
      <c r="A475" s="3"/>
      <c r="B475" s="3"/>
      <c r="C475" s="3"/>
      <c r="D475" s="59"/>
      <c r="E475" s="59"/>
      <c r="F475" s="3"/>
    </row>
    <row r="476" spans="1:6" ht="15">
      <c r="A476" s="3"/>
      <c r="B476" s="3"/>
      <c r="C476" s="3"/>
      <c r="D476" s="59"/>
      <c r="E476" s="59"/>
      <c r="F476" s="3"/>
    </row>
    <row r="477" spans="1:6" ht="15">
      <c r="A477" s="3"/>
      <c r="B477" s="3"/>
      <c r="C477" s="3"/>
      <c r="D477" s="59"/>
      <c r="E477" s="59"/>
      <c r="F477" s="3"/>
    </row>
    <row r="478" spans="1:6" ht="15">
      <c r="A478" s="3"/>
      <c r="B478" s="3"/>
      <c r="C478" s="3"/>
      <c r="D478" s="59"/>
      <c r="E478" s="59"/>
      <c r="F478" s="3"/>
    </row>
    <row r="479" spans="1:6" ht="15">
      <c r="A479" s="3"/>
      <c r="B479" s="3"/>
      <c r="C479" s="3"/>
      <c r="D479" s="59"/>
      <c r="E479" s="59"/>
      <c r="F479" s="3"/>
    </row>
    <row r="480" spans="1:6" ht="15">
      <c r="A480" s="3"/>
      <c r="B480" s="3"/>
      <c r="C480" s="3"/>
      <c r="D480" s="59"/>
      <c r="E480" s="59"/>
      <c r="F480" s="3"/>
    </row>
    <row r="481" spans="1:6" ht="15">
      <c r="A481" s="3"/>
      <c r="B481" s="3"/>
      <c r="C481" s="3"/>
      <c r="D481" s="59"/>
      <c r="E481" s="59"/>
      <c r="F481" s="3"/>
    </row>
    <row r="482" spans="1:6" ht="15">
      <c r="A482" s="3"/>
      <c r="B482" s="3"/>
      <c r="C482" s="3"/>
      <c r="D482" s="59"/>
      <c r="E482" s="59"/>
      <c r="F482" s="3"/>
    </row>
    <row r="483" spans="1:6" ht="15">
      <c r="A483" s="3"/>
      <c r="B483" s="3"/>
      <c r="C483" s="3"/>
      <c r="D483" s="59"/>
      <c r="E483" s="59"/>
      <c r="F483" s="3"/>
    </row>
    <row r="484" spans="1:6" ht="15">
      <c r="A484" s="3"/>
      <c r="B484" s="3"/>
      <c r="C484" s="3"/>
      <c r="D484" s="59"/>
      <c r="E484" s="59"/>
      <c r="F484" s="3"/>
    </row>
    <row r="485" spans="1:6" ht="15">
      <c r="A485" s="3"/>
      <c r="B485" s="3"/>
      <c r="C485" s="3"/>
      <c r="D485" s="59"/>
      <c r="E485" s="59"/>
      <c r="F485" s="3"/>
    </row>
    <row r="486" spans="1:6" ht="15">
      <c r="A486" s="3"/>
      <c r="B486" s="3"/>
      <c r="C486" s="3"/>
      <c r="D486" s="59"/>
      <c r="E486" s="59"/>
      <c r="F486" s="3"/>
    </row>
    <row r="487" spans="1:6" ht="15">
      <c r="A487" s="3"/>
      <c r="B487" s="3"/>
      <c r="C487" s="3"/>
      <c r="D487" s="59"/>
      <c r="E487" s="59"/>
      <c r="F487" s="3"/>
    </row>
    <row r="488" spans="1:6" ht="15">
      <c r="A488" s="3"/>
      <c r="B488" s="3"/>
      <c r="C488" s="3"/>
      <c r="D488" s="59"/>
      <c r="E488" s="59"/>
      <c r="F488" s="3"/>
    </row>
    <row r="489" spans="1:6" ht="15">
      <c r="A489" s="3"/>
      <c r="B489" s="3"/>
      <c r="C489" s="3"/>
      <c r="D489" s="59"/>
      <c r="E489" s="59"/>
      <c r="F489" s="3"/>
    </row>
    <row r="490" spans="1:6" ht="15">
      <c r="A490" s="3"/>
      <c r="B490" s="3"/>
      <c r="C490" s="3"/>
      <c r="D490" s="59"/>
      <c r="E490" s="59"/>
      <c r="F490" s="3"/>
    </row>
    <row r="491" spans="1:6" ht="15">
      <c r="A491" s="3"/>
      <c r="B491" s="3"/>
      <c r="C491" s="3"/>
      <c r="D491" s="59"/>
      <c r="E491" s="59"/>
      <c r="F491" s="3"/>
    </row>
    <row r="492" spans="1:6" ht="15">
      <c r="A492" s="3"/>
      <c r="B492" s="3"/>
      <c r="C492" s="3"/>
      <c r="D492" s="59"/>
      <c r="E492" s="59"/>
      <c r="F492" s="3"/>
    </row>
    <row r="493" spans="1:6" ht="15">
      <c r="A493" s="3"/>
      <c r="B493" s="3"/>
      <c r="C493" s="3"/>
      <c r="D493" s="59"/>
      <c r="E493" s="59"/>
      <c r="F493" s="3"/>
    </row>
    <row r="494" spans="1:6" ht="15">
      <c r="A494" s="3"/>
      <c r="B494" s="3"/>
      <c r="C494" s="3"/>
      <c r="D494" s="59"/>
      <c r="E494" s="59"/>
      <c r="F494" s="3"/>
    </row>
    <row r="495" spans="1:6" ht="15">
      <c r="A495" s="3"/>
      <c r="B495" s="3"/>
      <c r="C495" s="3"/>
      <c r="D495" s="59"/>
      <c r="E495" s="59"/>
      <c r="F495" s="3"/>
    </row>
    <row r="496" spans="1:6" ht="15">
      <c r="A496" s="3"/>
      <c r="B496" s="3"/>
      <c r="C496" s="3"/>
      <c r="D496" s="59"/>
      <c r="E496" s="59"/>
      <c r="F496" s="3"/>
    </row>
    <row r="497" spans="1:6" ht="15">
      <c r="A497" s="3"/>
      <c r="B497" s="3"/>
      <c r="C497" s="3"/>
      <c r="D497" s="59"/>
      <c r="E497" s="59"/>
      <c r="F497" s="3"/>
    </row>
    <row r="498" spans="1:6" ht="15">
      <c r="A498" s="3"/>
      <c r="B498" s="3"/>
      <c r="C498" s="3"/>
      <c r="D498" s="59"/>
      <c r="E498" s="59"/>
      <c r="F498" s="3"/>
    </row>
    <row r="499" spans="1:6" ht="15">
      <c r="A499" s="3"/>
      <c r="B499" s="3"/>
      <c r="C499" s="3"/>
      <c r="D499" s="59"/>
      <c r="E499" s="59"/>
      <c r="F499" s="3"/>
    </row>
    <row r="500" spans="1:6" ht="15">
      <c r="A500" s="3"/>
      <c r="B500" s="3"/>
      <c r="C500" s="3"/>
      <c r="D500" s="59"/>
      <c r="E500" s="59"/>
      <c r="F500" s="3"/>
    </row>
    <row r="501" spans="1:6" ht="15">
      <c r="A501" s="3"/>
      <c r="B501" s="3"/>
      <c r="C501" s="3"/>
      <c r="D501" s="59"/>
      <c r="E501" s="59"/>
      <c r="F501" s="3"/>
    </row>
    <row r="502" spans="1:6" ht="15">
      <c r="A502" s="3"/>
      <c r="B502" s="3"/>
      <c r="C502" s="3"/>
      <c r="D502" s="59"/>
      <c r="E502" s="59"/>
      <c r="F502" s="3"/>
    </row>
    <row r="503" spans="1:6" ht="15">
      <c r="A503" s="3"/>
      <c r="B503" s="3"/>
      <c r="C503" s="3"/>
      <c r="D503" s="59"/>
      <c r="E503" s="59"/>
      <c r="F503" s="3"/>
    </row>
    <row r="504" spans="1:6" ht="15">
      <c r="A504" s="3"/>
      <c r="B504" s="3"/>
      <c r="C504" s="3"/>
      <c r="D504" s="59"/>
      <c r="E504" s="59"/>
      <c r="F504" s="3"/>
    </row>
    <row r="505" spans="1:6" ht="15">
      <c r="A505" s="3"/>
      <c r="B505" s="3"/>
      <c r="C505" s="3"/>
      <c r="D505" s="59"/>
      <c r="E505" s="59"/>
      <c r="F505" s="3"/>
    </row>
    <row r="506" spans="1:6" ht="15">
      <c r="A506" s="3"/>
      <c r="B506" s="3"/>
      <c r="C506" s="3"/>
      <c r="D506" s="59"/>
      <c r="E506" s="59"/>
      <c r="F506" s="3"/>
    </row>
    <row r="507" spans="1:6" ht="15">
      <c r="A507" s="3"/>
      <c r="B507" s="3"/>
      <c r="C507" s="3"/>
      <c r="D507" s="59"/>
      <c r="E507" s="59"/>
      <c r="F507" s="3"/>
    </row>
    <row r="508" spans="1:6" ht="15">
      <c r="A508" s="3"/>
      <c r="B508" s="3"/>
      <c r="C508" s="3"/>
      <c r="D508" s="59"/>
      <c r="E508" s="59"/>
      <c r="F508" s="3"/>
    </row>
    <row r="509" spans="1:6" ht="15">
      <c r="A509" s="3"/>
      <c r="B509" s="3"/>
      <c r="C509" s="3"/>
      <c r="D509" s="59"/>
      <c r="E509" s="59"/>
      <c r="F509" s="3"/>
    </row>
    <row r="510" spans="1:6" ht="15">
      <c r="A510" s="3"/>
      <c r="B510" s="3"/>
      <c r="C510" s="3"/>
      <c r="D510" s="59"/>
      <c r="E510" s="59"/>
      <c r="F510" s="3"/>
    </row>
    <row r="511" spans="1:6" ht="15">
      <c r="A511" s="3"/>
      <c r="B511" s="3"/>
      <c r="C511" s="3"/>
      <c r="D511" s="59"/>
      <c r="E511" s="59"/>
      <c r="F511" s="3"/>
    </row>
    <row r="512" spans="1:6" ht="15">
      <c r="A512" s="3"/>
      <c r="B512" s="3"/>
      <c r="C512" s="3"/>
      <c r="D512" s="59"/>
      <c r="E512" s="59"/>
      <c r="F512" s="3"/>
    </row>
    <row r="513" spans="1:6" ht="15">
      <c r="A513" s="3"/>
      <c r="B513" s="3"/>
      <c r="C513" s="3"/>
      <c r="D513" s="59"/>
      <c r="E513" s="59"/>
      <c r="F513" s="3"/>
    </row>
    <row r="514" spans="1:6" ht="15">
      <c r="A514" s="3"/>
      <c r="B514" s="3"/>
      <c r="C514" s="3"/>
      <c r="D514" s="59"/>
      <c r="E514" s="59"/>
      <c r="F514" s="3"/>
    </row>
    <row r="515" spans="1:6" ht="15">
      <c r="A515" s="3"/>
      <c r="B515" s="3"/>
      <c r="C515" s="3"/>
      <c r="D515" s="59"/>
      <c r="E515" s="59"/>
      <c r="F515" s="3"/>
    </row>
    <row r="516" spans="1:6" ht="15">
      <c r="A516" s="3"/>
      <c r="B516" s="3"/>
      <c r="C516" s="3"/>
      <c r="D516" s="59"/>
      <c r="E516" s="59"/>
      <c r="F516" s="3"/>
    </row>
    <row r="517" spans="1:6" ht="15">
      <c r="A517" s="3"/>
      <c r="B517" s="3"/>
      <c r="C517" s="3"/>
      <c r="D517" s="59"/>
      <c r="E517" s="59"/>
      <c r="F517" s="3"/>
    </row>
    <row r="518" spans="1:6" ht="15">
      <c r="A518" s="3"/>
      <c r="B518" s="3"/>
      <c r="C518" s="3"/>
      <c r="D518" s="59"/>
      <c r="E518" s="59"/>
      <c r="F518" s="3"/>
    </row>
    <row r="519" spans="1:6" ht="15">
      <c r="A519" s="3"/>
      <c r="B519" s="3"/>
      <c r="C519" s="3"/>
      <c r="D519" s="59"/>
      <c r="E519" s="59"/>
      <c r="F519" s="3"/>
    </row>
    <row r="520" spans="1:6" ht="15">
      <c r="A520" s="3"/>
      <c r="B520" s="3"/>
      <c r="C520" s="3"/>
      <c r="D520" s="59"/>
      <c r="E520" s="59"/>
      <c r="F520" s="3"/>
    </row>
    <row r="521" spans="1:6" ht="15">
      <c r="A521" s="3"/>
      <c r="B521" s="3"/>
      <c r="C521" s="3"/>
      <c r="D521" s="59"/>
      <c r="E521" s="59"/>
      <c r="F521" s="3"/>
    </row>
    <row r="522" spans="1:6" ht="15">
      <c r="A522" s="3"/>
      <c r="B522" s="3"/>
      <c r="C522" s="3"/>
      <c r="D522" s="59"/>
      <c r="E522" s="59"/>
      <c r="F522" s="3"/>
    </row>
    <row r="523" spans="1:6" ht="15">
      <c r="A523" s="3"/>
      <c r="B523" s="3"/>
      <c r="C523" s="3"/>
      <c r="D523" s="59"/>
      <c r="E523" s="59"/>
      <c r="F523" s="3"/>
    </row>
    <row r="524" ht="15">
      <c r="A524" s="3"/>
    </row>
    <row r="525" spans="1:6" ht="15">
      <c r="A525" s="3"/>
      <c r="B525" s="3"/>
      <c r="C525" s="3"/>
      <c r="D525" s="59"/>
      <c r="E525" s="59"/>
      <c r="F525" s="3"/>
    </row>
    <row r="526" spans="1:6" ht="15">
      <c r="A526" s="3"/>
      <c r="B526" s="3"/>
      <c r="C526" s="3"/>
      <c r="D526" s="59"/>
      <c r="E526" s="59"/>
      <c r="F526" s="3"/>
    </row>
    <row r="527" spans="1:6" ht="15">
      <c r="A527" s="3"/>
      <c r="B527" s="3"/>
      <c r="C527" s="3"/>
      <c r="D527" s="59"/>
      <c r="E527" s="59"/>
      <c r="F527" s="3"/>
    </row>
    <row r="528" spans="1:6" ht="15">
      <c r="A528" s="3"/>
      <c r="B528" s="3"/>
      <c r="C528" s="3"/>
      <c r="D528" s="59"/>
      <c r="E528" s="59"/>
      <c r="F528" s="3"/>
    </row>
    <row r="529" spans="1:6" ht="15">
      <c r="A529" s="3"/>
      <c r="B529" s="3"/>
      <c r="C529" s="3"/>
      <c r="D529" s="59"/>
      <c r="E529" s="59"/>
      <c r="F529" s="3"/>
    </row>
    <row r="530" spans="1:6" ht="15">
      <c r="A530" s="3"/>
      <c r="B530" s="3"/>
      <c r="C530" s="3"/>
      <c r="D530" s="59"/>
      <c r="E530" s="59"/>
      <c r="F530" s="3"/>
    </row>
    <row r="531" spans="1:6" ht="15">
      <c r="A531" s="3"/>
      <c r="B531" s="3"/>
      <c r="C531" s="3"/>
      <c r="D531" s="59"/>
      <c r="E531" s="59"/>
      <c r="F531" s="3"/>
    </row>
    <row r="532" spans="1:6" ht="15">
      <c r="A532" s="3"/>
      <c r="B532" s="3"/>
      <c r="C532" s="3"/>
      <c r="D532" s="59"/>
      <c r="E532" s="59"/>
      <c r="F532" s="3"/>
    </row>
    <row r="533" spans="1:6" ht="15">
      <c r="A533" s="3"/>
      <c r="B533" s="3"/>
      <c r="C533" s="3"/>
      <c r="D533" s="59"/>
      <c r="E533" s="59"/>
      <c r="F533" s="3"/>
    </row>
    <row r="534" spans="1:6" ht="15">
      <c r="A534" s="3"/>
      <c r="B534" s="3"/>
      <c r="C534" s="3"/>
      <c r="D534" s="59"/>
      <c r="E534" s="59"/>
      <c r="F534" s="3"/>
    </row>
    <row r="535" spans="1:6" ht="15">
      <c r="A535" s="3"/>
      <c r="B535" s="3"/>
      <c r="C535" s="3"/>
      <c r="D535" s="59"/>
      <c r="E535" s="59"/>
      <c r="F535" s="3"/>
    </row>
    <row r="536" spans="1:6" ht="15">
      <c r="A536" s="3"/>
      <c r="B536" s="3"/>
      <c r="C536" s="3"/>
      <c r="D536" s="59"/>
      <c r="E536" s="59"/>
      <c r="F536" s="3"/>
    </row>
    <row r="537" spans="1:6" ht="15">
      <c r="A537" s="3"/>
      <c r="B537" s="3"/>
      <c r="C537" s="3"/>
      <c r="D537" s="59"/>
      <c r="E537" s="59"/>
      <c r="F537" s="3"/>
    </row>
    <row r="538" spans="1:6" ht="15">
      <c r="A538" s="3"/>
      <c r="B538" s="3"/>
      <c r="C538" s="3"/>
      <c r="D538" s="59"/>
      <c r="E538" s="59"/>
      <c r="F538" s="3"/>
    </row>
    <row r="539" spans="1:6" ht="15">
      <c r="A539" s="3"/>
      <c r="B539" s="3"/>
      <c r="C539" s="3"/>
      <c r="D539" s="59"/>
      <c r="E539" s="59"/>
      <c r="F539" s="3"/>
    </row>
    <row r="540" spans="1:6" ht="15">
      <c r="A540" s="3"/>
      <c r="B540" s="3"/>
      <c r="C540" s="3"/>
      <c r="D540" s="59"/>
      <c r="E540" s="59"/>
      <c r="F540" s="3"/>
    </row>
    <row r="541" spans="1:6" ht="15">
      <c r="A541" s="3"/>
      <c r="B541" s="3"/>
      <c r="C541" s="3"/>
      <c r="D541" s="59"/>
      <c r="E541" s="59"/>
      <c r="F541" s="3"/>
    </row>
    <row r="542" spans="1:6" ht="15">
      <c r="A542" s="3"/>
      <c r="B542" s="3"/>
      <c r="C542" s="3"/>
      <c r="D542" s="59"/>
      <c r="E542" s="59"/>
      <c r="F542" s="3"/>
    </row>
    <row r="543" spans="1:6" ht="15">
      <c r="A543" s="3"/>
      <c r="B543" s="3"/>
      <c r="C543" s="3"/>
      <c r="D543" s="59"/>
      <c r="E543" s="59"/>
      <c r="F543" s="3"/>
    </row>
    <row r="544" spans="1:6" ht="15">
      <c r="A544" s="3"/>
      <c r="B544" s="3"/>
      <c r="C544" s="3"/>
      <c r="D544" s="59"/>
      <c r="E544" s="59"/>
      <c r="F544" s="3"/>
    </row>
    <row r="545" spans="1:6" ht="15">
      <c r="A545" s="3"/>
      <c r="B545" s="3"/>
      <c r="C545" s="3"/>
      <c r="D545" s="59"/>
      <c r="E545" s="59"/>
      <c r="F545" s="3"/>
    </row>
    <row r="546" spans="1:6" ht="15">
      <c r="A546" s="3"/>
      <c r="B546" s="3"/>
      <c r="C546" s="3"/>
      <c r="D546" s="59"/>
      <c r="E546" s="59"/>
      <c r="F546" s="3"/>
    </row>
    <row r="547" spans="1:6" ht="15">
      <c r="A547" s="3"/>
      <c r="B547" s="3"/>
      <c r="C547" s="3"/>
      <c r="D547" s="59"/>
      <c r="E547" s="59"/>
      <c r="F547" s="3"/>
    </row>
    <row r="548" spans="1:6" ht="15">
      <c r="A548" s="3"/>
      <c r="B548" s="3"/>
      <c r="C548" s="3"/>
      <c r="D548" s="59"/>
      <c r="E548" s="59"/>
      <c r="F548" s="3"/>
    </row>
    <row r="549" spans="1:6" ht="15">
      <c r="A549" s="3"/>
      <c r="B549" s="3"/>
      <c r="C549" s="3"/>
      <c r="D549" s="59"/>
      <c r="E549" s="59"/>
      <c r="F549" s="3"/>
    </row>
    <row r="550" spans="1:6" ht="15">
      <c r="A550" s="3"/>
      <c r="B550" s="3"/>
      <c r="C550" s="3"/>
      <c r="D550" s="59"/>
      <c r="E550" s="59"/>
      <c r="F550" s="3"/>
    </row>
    <row r="551" spans="1:6" ht="15">
      <c r="A551" s="3"/>
      <c r="B551" s="3"/>
      <c r="C551" s="3"/>
      <c r="D551" s="59"/>
      <c r="E551" s="59"/>
      <c r="F551" s="3"/>
    </row>
    <row r="552" spans="1:6" ht="15">
      <c r="A552" s="3"/>
      <c r="B552" s="3"/>
      <c r="C552" s="3"/>
      <c r="D552" s="59"/>
      <c r="E552" s="59"/>
      <c r="F552" s="3"/>
    </row>
    <row r="553" spans="1:6" ht="15">
      <c r="A553" s="3"/>
      <c r="B553" s="3"/>
      <c r="C553" s="3"/>
      <c r="D553" s="59"/>
      <c r="E553" s="59"/>
      <c r="F553" s="3"/>
    </row>
    <row r="554" spans="1:6" ht="15">
      <c r="A554" s="3"/>
      <c r="B554" s="3"/>
      <c r="C554" s="3"/>
      <c r="D554" s="59"/>
      <c r="E554" s="59"/>
      <c r="F554" s="3"/>
    </row>
    <row r="555" spans="1:6" ht="15">
      <c r="A555" s="3"/>
      <c r="B555" s="3"/>
      <c r="C555" s="3"/>
      <c r="D555" s="59"/>
      <c r="E555" s="59"/>
      <c r="F555" s="3"/>
    </row>
    <row r="556" spans="1:6" ht="15">
      <c r="A556" s="3"/>
      <c r="B556" s="3"/>
      <c r="C556" s="3"/>
      <c r="D556" s="59"/>
      <c r="E556" s="59"/>
      <c r="F556" s="3"/>
    </row>
    <row r="557" spans="1:6" ht="15">
      <c r="A557" s="3"/>
      <c r="B557" s="3"/>
      <c r="C557" s="3"/>
      <c r="D557" s="59"/>
      <c r="E557" s="59"/>
      <c r="F557" s="3"/>
    </row>
    <row r="558" spans="1:6" ht="15">
      <c r="A558" s="3"/>
      <c r="B558" s="3"/>
      <c r="C558" s="3"/>
      <c r="D558" s="59"/>
      <c r="E558" s="59"/>
      <c r="F558" s="3"/>
    </row>
    <row r="559" spans="1:6" ht="15">
      <c r="A559" s="3"/>
      <c r="B559" s="3"/>
      <c r="C559" s="3"/>
      <c r="D559" s="59"/>
      <c r="E559" s="59"/>
      <c r="F559" s="3"/>
    </row>
    <row r="560" spans="1:6" ht="15">
      <c r="A560" s="3"/>
      <c r="B560" s="3"/>
      <c r="C560" s="3"/>
      <c r="D560" s="59"/>
      <c r="E560" s="59"/>
      <c r="F560" s="3"/>
    </row>
    <row r="561" spans="1:6" ht="15">
      <c r="A561" s="3"/>
      <c r="B561" s="3"/>
      <c r="C561" s="3"/>
      <c r="D561" s="59"/>
      <c r="E561" s="59"/>
      <c r="F561" s="3"/>
    </row>
    <row r="562" spans="1:6" ht="15">
      <c r="A562" s="3"/>
      <c r="B562" s="3"/>
      <c r="C562" s="3"/>
      <c r="D562" s="59"/>
      <c r="E562" s="59"/>
      <c r="F562" s="3"/>
    </row>
    <row r="563" spans="1:6" ht="15">
      <c r="A563" s="3"/>
      <c r="B563" s="3"/>
      <c r="C563" s="3"/>
      <c r="D563" s="59"/>
      <c r="E563" s="59"/>
      <c r="F563" s="3"/>
    </row>
    <row r="564" spans="1:6" ht="15">
      <c r="A564" s="3"/>
      <c r="B564" s="3"/>
      <c r="C564" s="3"/>
      <c r="D564" s="59"/>
      <c r="E564" s="59"/>
      <c r="F564" s="3"/>
    </row>
    <row r="565" spans="1:6" ht="15">
      <c r="A565" s="3"/>
      <c r="B565" s="3"/>
      <c r="C565" s="3"/>
      <c r="D565" s="59"/>
      <c r="E565" s="59"/>
      <c r="F565" s="3"/>
    </row>
    <row r="566" spans="1:6" ht="15">
      <c r="A566" s="3"/>
      <c r="B566" s="3"/>
      <c r="C566" s="3"/>
      <c r="D566" s="59"/>
      <c r="E566" s="59"/>
      <c r="F566" s="3"/>
    </row>
    <row r="567" spans="1:6" ht="15">
      <c r="A567" s="3"/>
      <c r="B567" s="3"/>
      <c r="C567" s="3"/>
      <c r="D567" s="59"/>
      <c r="E567" s="59"/>
      <c r="F567" s="3"/>
    </row>
    <row r="568" spans="1:6" ht="15">
      <c r="A568" s="3"/>
      <c r="B568" s="3"/>
      <c r="C568" s="3"/>
      <c r="D568" s="59"/>
      <c r="E568" s="59"/>
      <c r="F568" s="3"/>
    </row>
    <row r="569" spans="1:6" ht="15">
      <c r="A569" s="3"/>
      <c r="B569" s="3"/>
      <c r="C569" s="3"/>
      <c r="D569" s="59"/>
      <c r="E569" s="59"/>
      <c r="F569" s="3"/>
    </row>
    <row r="570" spans="1:6" ht="15">
      <c r="A570" s="3"/>
      <c r="B570" s="3"/>
      <c r="C570" s="3"/>
      <c r="D570" s="59"/>
      <c r="E570" s="59"/>
      <c r="F570" s="3"/>
    </row>
    <row r="571" spans="1:6" ht="15">
      <c r="A571" s="3"/>
      <c r="B571" s="3"/>
      <c r="C571" s="3"/>
      <c r="D571" s="59"/>
      <c r="E571" s="59"/>
      <c r="F571" s="3"/>
    </row>
    <row r="572" spans="1:6" ht="15">
      <c r="A572" s="3"/>
      <c r="B572" s="3"/>
      <c r="C572" s="3"/>
      <c r="D572" s="59"/>
      <c r="E572" s="59"/>
      <c r="F572" s="3"/>
    </row>
    <row r="573" spans="1:6" ht="15">
      <c r="A573" s="3"/>
      <c r="B573" s="3"/>
      <c r="C573" s="3"/>
      <c r="D573" s="59"/>
      <c r="E573" s="59"/>
      <c r="F573" s="3"/>
    </row>
    <row r="574" spans="1:6" ht="15">
      <c r="A574" s="3"/>
      <c r="B574" s="3"/>
      <c r="C574" s="3"/>
      <c r="D574" s="59"/>
      <c r="E574" s="59"/>
      <c r="F574" s="3"/>
    </row>
    <row r="575" spans="1:6" ht="15">
      <c r="A575" s="3"/>
      <c r="B575" s="3"/>
      <c r="C575" s="3"/>
      <c r="D575" s="59"/>
      <c r="E575" s="59"/>
      <c r="F575" s="3"/>
    </row>
    <row r="576" spans="1:6" ht="15">
      <c r="A576" s="3"/>
      <c r="B576" s="3"/>
      <c r="C576" s="3"/>
      <c r="D576" s="59"/>
      <c r="E576" s="59"/>
      <c r="F576" s="3"/>
    </row>
    <row r="577" spans="1:6" ht="15">
      <c r="A577" s="3"/>
      <c r="B577" s="3"/>
      <c r="C577" s="3"/>
      <c r="D577" s="59"/>
      <c r="E577" s="59"/>
      <c r="F577" s="3"/>
    </row>
    <row r="578" spans="1:6" ht="15">
      <c r="A578" s="3"/>
      <c r="B578" s="3"/>
      <c r="C578" s="3"/>
      <c r="D578" s="59"/>
      <c r="E578" s="59"/>
      <c r="F578" s="3"/>
    </row>
    <row r="579" spans="1:6" ht="15">
      <c r="A579" s="3"/>
      <c r="B579" s="3"/>
      <c r="C579" s="3"/>
      <c r="D579" s="59"/>
      <c r="E579" s="59"/>
      <c r="F579" s="3"/>
    </row>
    <row r="580" spans="1:6" ht="15">
      <c r="A580" s="3"/>
      <c r="B580" s="3"/>
      <c r="C580" s="3"/>
      <c r="D580" s="59"/>
      <c r="E580" s="59"/>
      <c r="F580" s="3"/>
    </row>
    <row r="581" spans="1:6" ht="15">
      <c r="A581" s="3"/>
      <c r="B581" s="3"/>
      <c r="C581" s="3"/>
      <c r="D581" s="59"/>
      <c r="E581" s="59"/>
      <c r="F581" s="3"/>
    </row>
    <row r="582" spans="1:6" ht="15">
      <c r="A582" s="3"/>
      <c r="B582" s="3"/>
      <c r="C582" s="3"/>
      <c r="D582" s="59"/>
      <c r="E582" s="59"/>
      <c r="F582" s="3"/>
    </row>
    <row r="583" spans="1:6" ht="15">
      <c r="A583" s="3"/>
      <c r="B583" s="3"/>
      <c r="C583" s="3"/>
      <c r="D583" s="59"/>
      <c r="E583" s="59"/>
      <c r="F583" s="3"/>
    </row>
    <row r="584" spans="1:6" ht="15">
      <c r="A584" s="3"/>
      <c r="B584" s="3"/>
      <c r="C584" s="3"/>
      <c r="D584" s="59"/>
      <c r="E584" s="59"/>
      <c r="F584" s="3"/>
    </row>
    <row r="585" spans="1:6" ht="15">
      <c r="A585" s="3"/>
      <c r="B585" s="3"/>
      <c r="C585" s="3"/>
      <c r="D585" s="59"/>
      <c r="E585" s="59"/>
      <c r="F585" s="3"/>
    </row>
    <row r="586" spans="1:6" ht="15">
      <c r="A586" s="3"/>
      <c r="B586" s="3"/>
      <c r="C586" s="3"/>
      <c r="D586" s="59"/>
      <c r="E586" s="59"/>
      <c r="F586" s="3"/>
    </row>
    <row r="587" spans="1:6" ht="15">
      <c r="A587" s="3"/>
      <c r="B587" s="3"/>
      <c r="C587" s="3"/>
      <c r="D587" s="59"/>
      <c r="E587" s="59"/>
      <c r="F587" s="3"/>
    </row>
    <row r="588" spans="1:6" ht="15">
      <c r="A588" s="3"/>
      <c r="B588" s="3"/>
      <c r="C588" s="3"/>
      <c r="D588" s="59"/>
      <c r="E588" s="59"/>
      <c r="F588" s="3"/>
    </row>
    <row r="589" spans="1:6" ht="15">
      <c r="A589" s="3"/>
      <c r="B589" s="3"/>
      <c r="C589" s="3"/>
      <c r="D589" s="59"/>
      <c r="E589" s="59"/>
      <c r="F589" s="3"/>
    </row>
    <row r="590" spans="1:6" ht="15">
      <c r="A590" s="3"/>
      <c r="B590" s="3"/>
      <c r="C590" s="3"/>
      <c r="D590" s="59"/>
      <c r="E590" s="59"/>
      <c r="F590" s="3"/>
    </row>
    <row r="591" spans="1:6" ht="15">
      <c r="A591" s="3"/>
      <c r="B591" s="3"/>
      <c r="C591" s="3"/>
      <c r="D591" s="59"/>
      <c r="E591" s="59"/>
      <c r="F591" s="3"/>
    </row>
    <row r="592" spans="1:6" ht="15">
      <c r="A592" s="3"/>
      <c r="B592" s="3"/>
      <c r="C592" s="3"/>
      <c r="D592" s="59"/>
      <c r="E592" s="59"/>
      <c r="F592" s="3"/>
    </row>
    <row r="593" spans="1:6" ht="15">
      <c r="A593" s="3"/>
      <c r="B593" s="3"/>
      <c r="C593" s="3"/>
      <c r="D593" s="59"/>
      <c r="E593" s="59"/>
      <c r="F593" s="3"/>
    </row>
    <row r="594" spans="1:6" ht="15">
      <c r="A594" s="3"/>
      <c r="B594" s="3"/>
      <c r="C594" s="3"/>
      <c r="D594" s="59"/>
      <c r="E594" s="59"/>
      <c r="F594" s="3"/>
    </row>
    <row r="595" spans="1:6" ht="15">
      <c r="A595" s="3"/>
      <c r="B595" s="3"/>
      <c r="C595" s="3"/>
      <c r="D595" s="59"/>
      <c r="E595" s="59"/>
      <c r="F595" s="3"/>
    </row>
    <row r="596" spans="1:6" ht="15">
      <c r="A596" s="3"/>
      <c r="B596" s="3"/>
      <c r="C596" s="3"/>
      <c r="D596" s="59"/>
      <c r="E596" s="59"/>
      <c r="F596" s="3"/>
    </row>
    <row r="597" spans="1:6" ht="15">
      <c r="A597" s="3"/>
      <c r="B597" s="3"/>
      <c r="C597" s="3"/>
      <c r="D597" s="59"/>
      <c r="E597" s="59"/>
      <c r="F597" s="3"/>
    </row>
    <row r="598" spans="1:6" ht="15">
      <c r="A598" s="3"/>
      <c r="B598" s="3"/>
      <c r="C598" s="3"/>
      <c r="D598" s="59"/>
      <c r="E598" s="59"/>
      <c r="F598" s="3"/>
    </row>
    <row r="599" spans="1:6" ht="15">
      <c r="A599" s="3"/>
      <c r="B599" s="3"/>
      <c r="C599" s="3"/>
      <c r="D599" s="59"/>
      <c r="E599" s="59"/>
      <c r="F599" s="3"/>
    </row>
    <row r="600" spans="1:6" ht="15">
      <c r="A600" s="3"/>
      <c r="B600" s="3"/>
      <c r="C600" s="3"/>
      <c r="D600" s="59"/>
      <c r="E600" s="59"/>
      <c r="F600" s="3"/>
    </row>
    <row r="601" spans="1:6" ht="15">
      <c r="A601" s="3"/>
      <c r="B601" s="3"/>
      <c r="C601" s="3"/>
      <c r="D601" s="59"/>
      <c r="E601" s="59"/>
      <c r="F601" s="3"/>
    </row>
    <row r="602" spans="1:6" ht="15">
      <c r="A602" s="3"/>
      <c r="B602" s="3"/>
      <c r="C602" s="3"/>
      <c r="D602" s="59"/>
      <c r="E602" s="59"/>
      <c r="F602" s="3"/>
    </row>
    <row r="603" spans="1:6" ht="15">
      <c r="A603" s="3"/>
      <c r="B603" s="3"/>
      <c r="C603" s="3"/>
      <c r="D603" s="59"/>
      <c r="E603" s="59"/>
      <c r="F603" s="3"/>
    </row>
    <row r="604" spans="1:6" ht="15">
      <c r="A604" s="3"/>
      <c r="B604" s="3"/>
      <c r="C604" s="3"/>
      <c r="D604" s="59"/>
      <c r="E604" s="59"/>
      <c r="F604" s="3"/>
    </row>
    <row r="605" spans="1:6" ht="15">
      <c r="A605" s="3"/>
      <c r="B605" s="3"/>
      <c r="C605" s="3"/>
      <c r="D605" s="59"/>
      <c r="E605" s="59"/>
      <c r="F605" s="3"/>
    </row>
    <row r="606" spans="1:6" ht="15">
      <c r="A606" s="3"/>
      <c r="B606" s="3"/>
      <c r="C606" s="3"/>
      <c r="D606" s="59"/>
      <c r="E606" s="59"/>
      <c r="F606" s="3"/>
    </row>
    <row r="607" spans="1:6" ht="15">
      <c r="A607" s="3"/>
      <c r="B607" s="3"/>
      <c r="C607" s="3"/>
      <c r="D607" s="59"/>
      <c r="E607" s="59"/>
      <c r="F607" s="3"/>
    </row>
    <row r="608" spans="1:6" ht="15">
      <c r="A608" s="3"/>
      <c r="B608" s="3"/>
      <c r="C608" s="3"/>
      <c r="D608" s="59"/>
      <c r="E608" s="59"/>
      <c r="F608" s="3"/>
    </row>
    <row r="609" spans="1:6" ht="15">
      <c r="A609" s="3"/>
      <c r="B609" s="3"/>
      <c r="C609" s="3"/>
      <c r="D609" s="59"/>
      <c r="E609" s="59"/>
      <c r="F609" s="3"/>
    </row>
    <row r="610" spans="1:6" ht="15">
      <c r="A610" s="3"/>
      <c r="B610" s="3"/>
      <c r="C610" s="3"/>
      <c r="D610" s="59"/>
      <c r="E610" s="59"/>
      <c r="F610" s="3"/>
    </row>
    <row r="611" spans="1:6" ht="15">
      <c r="A611" s="3"/>
      <c r="B611" s="3"/>
      <c r="C611" s="3"/>
      <c r="D611" s="59"/>
      <c r="E611" s="59"/>
      <c r="F611" s="3"/>
    </row>
    <row r="612" spans="1:6" ht="15">
      <c r="A612" s="3"/>
      <c r="B612" s="3"/>
      <c r="C612" s="3"/>
      <c r="D612" s="59"/>
      <c r="E612" s="59"/>
      <c r="F612" s="3"/>
    </row>
    <row r="613" spans="1:6" ht="15">
      <c r="A613" s="3"/>
      <c r="B613" s="3"/>
      <c r="C613" s="3"/>
      <c r="D613" s="59"/>
      <c r="E613" s="59"/>
      <c r="F613" s="3"/>
    </row>
    <row r="614" spans="1:6" ht="15">
      <c r="A614" s="3"/>
      <c r="B614" s="3"/>
      <c r="C614" s="3"/>
      <c r="D614" s="59"/>
      <c r="E614" s="59"/>
      <c r="F614" s="3"/>
    </row>
    <row r="615" spans="1:6" ht="15">
      <c r="A615" s="3"/>
      <c r="B615" s="3"/>
      <c r="C615" s="3"/>
      <c r="D615" s="59"/>
      <c r="E615" s="59"/>
      <c r="F615" s="3"/>
    </row>
    <row r="616" spans="1:6" ht="15">
      <c r="A616" s="3"/>
      <c r="B616" s="3"/>
      <c r="C616" s="3"/>
      <c r="D616" s="59"/>
      <c r="E616" s="59"/>
      <c r="F616" s="3"/>
    </row>
    <row r="617" spans="1:6" ht="15">
      <c r="A617" s="3"/>
      <c r="B617" s="3"/>
      <c r="C617" s="3"/>
      <c r="D617" s="59"/>
      <c r="E617" s="59"/>
      <c r="F617" s="3"/>
    </row>
    <row r="618" spans="1:6" ht="15">
      <c r="A618" s="3"/>
      <c r="B618" s="3"/>
      <c r="C618" s="3"/>
      <c r="D618" s="59"/>
      <c r="E618" s="59"/>
      <c r="F618" s="3"/>
    </row>
    <row r="619" spans="1:6" ht="15">
      <c r="A619" s="3"/>
      <c r="B619" s="3"/>
      <c r="C619" s="3"/>
      <c r="D619" s="59"/>
      <c r="E619" s="59"/>
      <c r="F619" s="3"/>
    </row>
    <row r="620" spans="1:6" ht="15">
      <c r="A620" s="3"/>
      <c r="B620" s="3"/>
      <c r="C620" s="3"/>
      <c r="D620" s="59"/>
      <c r="E620" s="59"/>
      <c r="F620" s="3"/>
    </row>
    <row r="621" spans="1:6" ht="15">
      <c r="A621" s="3"/>
      <c r="B621" s="3"/>
      <c r="C621" s="3"/>
      <c r="D621" s="59"/>
      <c r="E621" s="59"/>
      <c r="F621" s="3"/>
    </row>
    <row r="622" spans="1:6" ht="15">
      <c r="A622" s="3"/>
      <c r="B622" s="3"/>
      <c r="C622" s="3"/>
      <c r="D622" s="59"/>
      <c r="E622" s="59"/>
      <c r="F622" s="3"/>
    </row>
    <row r="623" spans="1:6" ht="15">
      <c r="A623" s="3"/>
      <c r="B623" s="3"/>
      <c r="C623" s="3"/>
      <c r="D623" s="59"/>
      <c r="E623" s="59"/>
      <c r="F623" s="3"/>
    </row>
    <row r="624" spans="1:6" ht="15">
      <c r="A624" s="3"/>
      <c r="B624" s="3"/>
      <c r="C624" s="3"/>
      <c r="D624" s="59"/>
      <c r="E624" s="59"/>
      <c r="F624" s="3"/>
    </row>
    <row r="625" ht="15">
      <c r="A625" s="3"/>
    </row>
    <row r="626" spans="1:6" ht="15">
      <c r="A626" s="3"/>
      <c r="B626" s="3"/>
      <c r="C626" s="3"/>
      <c r="D626" s="59"/>
      <c r="E626" s="59"/>
      <c r="F626" s="3"/>
    </row>
    <row r="627" spans="1:6" ht="15">
      <c r="A627" s="3"/>
      <c r="B627" s="3"/>
      <c r="C627" s="3"/>
      <c r="D627" s="59"/>
      <c r="E627" s="59"/>
      <c r="F627" s="3"/>
    </row>
    <row r="628" spans="1:6" ht="15">
      <c r="A628" s="3"/>
      <c r="B628" s="3"/>
      <c r="C628" s="3"/>
      <c r="D628" s="59"/>
      <c r="E628" s="59"/>
      <c r="F628" s="3"/>
    </row>
    <row r="629" spans="1:6" ht="15">
      <c r="A629" s="3"/>
      <c r="B629" s="3"/>
      <c r="C629" s="3"/>
      <c r="D629" s="59"/>
      <c r="E629" s="59"/>
      <c r="F629" s="3"/>
    </row>
    <row r="630" spans="1:6" ht="15">
      <c r="A630" s="3"/>
      <c r="B630" s="3"/>
      <c r="C630" s="3"/>
      <c r="D630" s="59"/>
      <c r="E630" s="59"/>
      <c r="F630" s="3"/>
    </row>
    <row r="631" spans="1:6" ht="15">
      <c r="A631" s="3"/>
      <c r="B631" s="3"/>
      <c r="C631" s="3"/>
      <c r="D631" s="59"/>
      <c r="E631" s="59"/>
      <c r="F631" s="3"/>
    </row>
    <row r="632" spans="1:6" ht="15">
      <c r="A632" s="3"/>
      <c r="B632" s="3"/>
      <c r="C632" s="3"/>
      <c r="D632" s="59"/>
      <c r="E632" s="59"/>
      <c r="F632" s="3"/>
    </row>
    <row r="633" spans="1:6" ht="15">
      <c r="A633" s="3"/>
      <c r="B633" s="3"/>
      <c r="C633" s="3"/>
      <c r="D633" s="59"/>
      <c r="E633" s="59"/>
      <c r="F633" s="3"/>
    </row>
    <row r="634" spans="1:6" ht="15">
      <c r="A634" s="3"/>
      <c r="B634" s="3"/>
      <c r="C634" s="3"/>
      <c r="D634" s="59"/>
      <c r="E634" s="59"/>
      <c r="F634" s="3"/>
    </row>
    <row r="635" spans="1:6" ht="15">
      <c r="A635" s="3"/>
      <c r="B635" s="3"/>
      <c r="C635" s="3"/>
      <c r="D635" s="59"/>
      <c r="E635" s="59"/>
      <c r="F635" s="3"/>
    </row>
    <row r="636" spans="1:6" ht="15">
      <c r="A636" s="3"/>
      <c r="B636" s="3"/>
      <c r="C636" s="3"/>
      <c r="D636" s="59"/>
      <c r="E636" s="59"/>
      <c r="F636" s="3"/>
    </row>
    <row r="637" spans="1:6" ht="15">
      <c r="A637" s="3"/>
      <c r="B637" s="3"/>
      <c r="C637" s="3"/>
      <c r="D637" s="59"/>
      <c r="E637" s="59"/>
      <c r="F637" s="3"/>
    </row>
    <row r="638" spans="1:6" ht="15">
      <c r="A638" s="3"/>
      <c r="B638" s="3"/>
      <c r="C638" s="3"/>
      <c r="D638" s="59"/>
      <c r="E638" s="59"/>
      <c r="F638" s="3"/>
    </row>
    <row r="639" spans="1:6" ht="15">
      <c r="A639" s="3"/>
      <c r="B639" s="3"/>
      <c r="C639" s="3"/>
      <c r="D639" s="59"/>
      <c r="E639" s="59"/>
      <c r="F639" s="3"/>
    </row>
    <row r="640" spans="1:6" ht="15">
      <c r="A640" s="3"/>
      <c r="B640" s="3"/>
      <c r="C640" s="3"/>
      <c r="D640" s="59"/>
      <c r="E640" s="59"/>
      <c r="F640" s="3"/>
    </row>
    <row r="641" spans="1:6" ht="15">
      <c r="A641" s="3"/>
      <c r="B641" s="3"/>
      <c r="C641" s="3"/>
      <c r="D641" s="59"/>
      <c r="E641" s="59"/>
      <c r="F641" s="3"/>
    </row>
    <row r="642" spans="1:6" ht="15">
      <c r="A642" s="3"/>
      <c r="B642" s="3"/>
      <c r="C642" s="3"/>
      <c r="D642" s="59"/>
      <c r="E642" s="59"/>
      <c r="F642" s="3"/>
    </row>
    <row r="643" spans="1:6" ht="15">
      <c r="A643" s="3"/>
      <c r="B643" s="3"/>
      <c r="C643" s="3"/>
      <c r="D643" s="59"/>
      <c r="E643" s="59"/>
      <c r="F643" s="3"/>
    </row>
    <row r="644" spans="1:6" ht="15">
      <c r="A644" s="3"/>
      <c r="B644" s="3"/>
      <c r="C644" s="3"/>
      <c r="D644" s="59"/>
      <c r="E644" s="59"/>
      <c r="F644" s="3"/>
    </row>
    <row r="645" spans="1:6" ht="15">
      <c r="A645" s="3"/>
      <c r="B645" s="3"/>
      <c r="C645" s="3"/>
      <c r="D645" s="59"/>
      <c r="E645" s="59"/>
      <c r="F645" s="3"/>
    </row>
    <row r="646" spans="1:6" ht="15">
      <c r="A646" s="3"/>
      <c r="B646" s="3"/>
      <c r="C646" s="3"/>
      <c r="D646" s="59"/>
      <c r="E646" s="59"/>
      <c r="F646" s="3"/>
    </row>
    <row r="647" spans="1:6" ht="15">
      <c r="A647" s="3"/>
      <c r="B647" s="3"/>
      <c r="C647" s="3"/>
      <c r="D647" s="59"/>
      <c r="E647" s="59"/>
      <c r="F647" s="3"/>
    </row>
    <row r="648" spans="1:6" ht="15">
      <c r="A648" s="3"/>
      <c r="B648" s="3"/>
      <c r="C648" s="3"/>
      <c r="D648" s="59"/>
      <c r="E648" s="59"/>
      <c r="F648" s="3"/>
    </row>
    <row r="649" spans="1:6" ht="15">
      <c r="A649" s="3"/>
      <c r="B649" s="3"/>
      <c r="C649" s="3"/>
      <c r="D649" s="59"/>
      <c r="E649" s="59"/>
      <c r="F649" s="3"/>
    </row>
    <row r="650" spans="1:6" ht="15">
      <c r="A650" s="3"/>
      <c r="B650" s="3"/>
      <c r="C650" s="3"/>
      <c r="D650" s="59"/>
      <c r="E650" s="59"/>
      <c r="F650" s="3"/>
    </row>
    <row r="651" spans="1:6" ht="15">
      <c r="A651" s="3"/>
      <c r="B651" s="3"/>
      <c r="C651" s="3"/>
      <c r="D651" s="59"/>
      <c r="E651" s="59"/>
      <c r="F651" s="3"/>
    </row>
    <row r="652" spans="1:6" ht="15">
      <c r="A652" s="3"/>
      <c r="B652" s="3"/>
      <c r="C652" s="3"/>
      <c r="D652" s="59"/>
      <c r="E652" s="59"/>
      <c r="F652" s="3"/>
    </row>
    <row r="653" spans="1:6" ht="15">
      <c r="A653" s="3"/>
      <c r="B653" s="3"/>
      <c r="C653" s="3"/>
      <c r="D653" s="59"/>
      <c r="E653" s="59"/>
      <c r="F653" s="3"/>
    </row>
    <row r="654" spans="1:6" ht="15">
      <c r="A654" s="3"/>
      <c r="B654" s="3"/>
      <c r="C654" s="3"/>
      <c r="D654" s="59"/>
      <c r="E654" s="59"/>
      <c r="F654" s="3"/>
    </row>
    <row r="655" spans="1:6" ht="15">
      <c r="A655" s="3"/>
      <c r="B655" s="3"/>
      <c r="C655" s="3"/>
      <c r="D655" s="59"/>
      <c r="E655" s="59"/>
      <c r="F655" s="3"/>
    </row>
    <row r="656" spans="1:6" ht="15">
      <c r="A656" s="3"/>
      <c r="B656" s="3"/>
      <c r="C656" s="3"/>
      <c r="D656" s="59"/>
      <c r="E656" s="59"/>
      <c r="F656" s="3"/>
    </row>
    <row r="657" spans="1:6" ht="15">
      <c r="A657" s="3"/>
      <c r="B657" s="3"/>
      <c r="C657" s="3"/>
      <c r="D657" s="59"/>
      <c r="E657" s="59"/>
      <c r="F657" s="3"/>
    </row>
    <row r="658" spans="1:6" ht="15">
      <c r="A658" s="3"/>
      <c r="B658" s="3"/>
      <c r="C658" s="3"/>
      <c r="D658" s="59"/>
      <c r="E658" s="59"/>
      <c r="F658" s="3"/>
    </row>
    <row r="659" spans="1:6" ht="15">
      <c r="A659" s="3"/>
      <c r="B659" s="3"/>
      <c r="C659" s="3"/>
      <c r="D659" s="59"/>
      <c r="E659" s="59"/>
      <c r="F659" s="3"/>
    </row>
    <row r="660" spans="1:6" ht="15">
      <c r="A660" s="3"/>
      <c r="B660" s="3"/>
      <c r="C660" s="3"/>
      <c r="D660" s="59"/>
      <c r="E660" s="59"/>
      <c r="F660" s="3"/>
    </row>
    <row r="661" spans="1:6" ht="15">
      <c r="A661" s="3"/>
      <c r="B661" s="3"/>
      <c r="C661" s="3"/>
      <c r="D661" s="59"/>
      <c r="E661" s="59"/>
      <c r="F661" s="3"/>
    </row>
    <row r="662" spans="1:6" ht="15">
      <c r="A662" s="3"/>
      <c r="B662" s="3"/>
      <c r="C662" s="3"/>
      <c r="D662" s="59"/>
      <c r="E662" s="59"/>
      <c r="F662" s="3"/>
    </row>
    <row r="663" spans="1:6" ht="15">
      <c r="A663" s="3"/>
      <c r="B663" s="3"/>
      <c r="C663" s="3"/>
      <c r="D663" s="59"/>
      <c r="E663" s="59"/>
      <c r="F663" s="3"/>
    </row>
    <row r="664" spans="1:6" ht="15">
      <c r="A664" s="3"/>
      <c r="B664" s="3"/>
      <c r="C664" s="3"/>
      <c r="D664" s="59"/>
      <c r="E664" s="59"/>
      <c r="F664" s="3"/>
    </row>
    <row r="665" spans="1:6" ht="15">
      <c r="A665" s="3"/>
      <c r="B665" s="3"/>
      <c r="C665" s="3"/>
      <c r="D665" s="59"/>
      <c r="E665" s="59"/>
      <c r="F665" s="3"/>
    </row>
    <row r="666" spans="1:6" ht="15">
      <c r="A666" s="3"/>
      <c r="B666" s="3"/>
      <c r="C666" s="3"/>
      <c r="D666" s="59"/>
      <c r="E666" s="59"/>
      <c r="F666" s="3"/>
    </row>
    <row r="667" spans="1:6" ht="15">
      <c r="A667" s="3"/>
      <c r="B667" s="3"/>
      <c r="C667" s="3"/>
      <c r="D667" s="59"/>
      <c r="E667" s="59"/>
      <c r="F667" s="3"/>
    </row>
    <row r="668" spans="1:6" ht="15">
      <c r="A668" s="3"/>
      <c r="B668" s="3"/>
      <c r="C668" s="3"/>
      <c r="D668" s="59"/>
      <c r="E668" s="59"/>
      <c r="F668" s="3"/>
    </row>
    <row r="669" spans="1:6" ht="15">
      <c r="A669" s="3"/>
      <c r="B669" s="3"/>
      <c r="C669" s="3"/>
      <c r="D669" s="59"/>
      <c r="E669" s="59"/>
      <c r="F669" s="3"/>
    </row>
    <row r="670" spans="1:6" ht="15">
      <c r="A670" s="3"/>
      <c r="B670" s="3"/>
      <c r="C670" s="3"/>
      <c r="D670" s="59"/>
      <c r="E670" s="59"/>
      <c r="F670" s="3"/>
    </row>
    <row r="671" spans="1:6" ht="15">
      <c r="A671" s="3"/>
      <c r="B671" s="3"/>
      <c r="C671" s="3"/>
      <c r="D671" s="59"/>
      <c r="E671" s="59"/>
      <c r="F671" s="3"/>
    </row>
    <row r="672" spans="1:6" ht="15">
      <c r="A672" s="3"/>
      <c r="B672" s="3"/>
      <c r="C672" s="3"/>
      <c r="D672" s="59"/>
      <c r="E672" s="59"/>
      <c r="F672" s="3"/>
    </row>
    <row r="673" spans="1:6" ht="15">
      <c r="A673" s="3"/>
      <c r="B673" s="3"/>
      <c r="C673" s="3"/>
      <c r="D673" s="59"/>
      <c r="E673" s="59"/>
      <c r="F673" s="3"/>
    </row>
    <row r="674" spans="1:6" ht="15">
      <c r="A674" s="3"/>
      <c r="B674" s="3"/>
      <c r="C674" s="3"/>
      <c r="D674" s="59"/>
      <c r="E674" s="59"/>
      <c r="F674" s="3"/>
    </row>
    <row r="675" spans="1:6" ht="15">
      <c r="A675" s="3"/>
      <c r="B675" s="3"/>
      <c r="C675" s="3"/>
      <c r="D675" s="59"/>
      <c r="E675" s="59"/>
      <c r="F675" s="3"/>
    </row>
    <row r="676" spans="1:6" ht="15">
      <c r="A676" s="3"/>
      <c r="B676" s="3"/>
      <c r="C676" s="3"/>
      <c r="D676" s="59"/>
      <c r="E676" s="59"/>
      <c r="F676" s="3"/>
    </row>
    <row r="677" spans="1:6" ht="15">
      <c r="A677" s="3"/>
      <c r="B677" s="3"/>
      <c r="C677" s="3"/>
      <c r="D677" s="59"/>
      <c r="E677" s="59"/>
      <c r="F677" s="3"/>
    </row>
    <row r="678" spans="1:6" ht="15">
      <c r="A678" s="3"/>
      <c r="B678" s="3"/>
      <c r="C678" s="3"/>
      <c r="D678" s="59"/>
      <c r="E678" s="59"/>
      <c r="F678" s="3"/>
    </row>
    <row r="679" spans="1:6" ht="15">
      <c r="A679" s="3"/>
      <c r="B679" s="3"/>
      <c r="C679" s="3"/>
      <c r="D679" s="59"/>
      <c r="E679" s="59"/>
      <c r="F679" s="3"/>
    </row>
    <row r="680" spans="1:6" ht="15">
      <c r="A680" s="3"/>
      <c r="B680" s="3"/>
      <c r="C680" s="3"/>
      <c r="D680" s="59"/>
      <c r="E680" s="59"/>
      <c r="F680" s="3"/>
    </row>
    <row r="681" spans="1:6" ht="15">
      <c r="A681" s="3"/>
      <c r="B681" s="3"/>
      <c r="C681" s="3"/>
      <c r="D681" s="59"/>
      <c r="E681" s="59"/>
      <c r="F681" s="3"/>
    </row>
    <row r="682" spans="1:6" ht="15">
      <c r="A682" s="3"/>
      <c r="B682" s="3"/>
      <c r="C682" s="3"/>
      <c r="D682" s="59"/>
      <c r="E682" s="59"/>
      <c r="F682" s="3"/>
    </row>
    <row r="683" spans="1:6" ht="15">
      <c r="A683" s="3"/>
      <c r="B683" s="3"/>
      <c r="C683" s="3"/>
      <c r="D683" s="59"/>
      <c r="E683" s="59"/>
      <c r="F683" s="3"/>
    </row>
    <row r="684" spans="1:6" ht="15">
      <c r="A684" s="3"/>
      <c r="B684" s="3"/>
      <c r="C684" s="3"/>
      <c r="D684" s="59"/>
      <c r="E684" s="59"/>
      <c r="F684" s="3"/>
    </row>
    <row r="685" spans="1:6" ht="15">
      <c r="A685" s="3"/>
      <c r="B685" s="3"/>
      <c r="C685" s="3"/>
      <c r="D685" s="59"/>
      <c r="E685" s="59"/>
      <c r="F685" s="3"/>
    </row>
    <row r="686" spans="1:6" ht="15">
      <c r="A686" s="3"/>
      <c r="B686" s="3"/>
      <c r="C686" s="3"/>
      <c r="D686" s="59"/>
      <c r="E686" s="59"/>
      <c r="F686" s="3"/>
    </row>
    <row r="687" spans="1:6" ht="15">
      <c r="A687" s="3"/>
      <c r="B687" s="3"/>
      <c r="C687" s="3"/>
      <c r="D687" s="59"/>
      <c r="E687" s="59"/>
      <c r="F687" s="3"/>
    </row>
    <row r="688" spans="1:6" ht="15">
      <c r="A688" s="3"/>
      <c r="B688" s="3"/>
      <c r="C688" s="3"/>
      <c r="D688" s="59"/>
      <c r="E688" s="59"/>
      <c r="F688" s="3"/>
    </row>
    <row r="689" spans="1:6" ht="15">
      <c r="A689" s="3"/>
      <c r="B689" s="3"/>
      <c r="C689" s="3"/>
      <c r="D689" s="59"/>
      <c r="E689" s="59"/>
      <c r="F689" s="3"/>
    </row>
    <row r="690" spans="1:6" ht="15">
      <c r="A690" s="3"/>
      <c r="B690" s="3"/>
      <c r="C690" s="3"/>
      <c r="D690" s="59"/>
      <c r="E690" s="59"/>
      <c r="F690" s="3"/>
    </row>
    <row r="691" spans="1:6" ht="15">
      <c r="A691" s="3"/>
      <c r="B691" s="3"/>
      <c r="C691" s="3"/>
      <c r="D691" s="59"/>
      <c r="E691" s="59"/>
      <c r="F691" s="3"/>
    </row>
    <row r="692" spans="1:6" ht="15">
      <c r="A692" s="3"/>
      <c r="B692" s="3"/>
      <c r="C692" s="3"/>
      <c r="D692" s="59"/>
      <c r="E692" s="59"/>
      <c r="F692" s="3"/>
    </row>
    <row r="693" spans="1:6" ht="15">
      <c r="A693" s="3"/>
      <c r="B693" s="3"/>
      <c r="C693" s="3"/>
      <c r="D693" s="59"/>
      <c r="E693" s="59"/>
      <c r="F693" s="3"/>
    </row>
    <row r="694" spans="1:6" ht="15">
      <c r="A694" s="3"/>
      <c r="B694" s="3"/>
      <c r="C694" s="3"/>
      <c r="D694" s="59"/>
      <c r="E694" s="59"/>
      <c r="F694" s="3"/>
    </row>
    <row r="695" spans="1:6" ht="15">
      <c r="A695" s="3"/>
      <c r="B695" s="3"/>
      <c r="C695" s="3"/>
      <c r="D695" s="59"/>
      <c r="E695" s="59"/>
      <c r="F695" s="3"/>
    </row>
    <row r="696" spans="1:6" ht="15">
      <c r="A696" s="3"/>
      <c r="B696" s="3"/>
      <c r="C696" s="3"/>
      <c r="D696" s="59"/>
      <c r="E696" s="59"/>
      <c r="F696" s="3"/>
    </row>
    <row r="697" spans="1:6" ht="15">
      <c r="A697" s="3"/>
      <c r="B697" s="3"/>
      <c r="C697" s="3"/>
      <c r="D697" s="59"/>
      <c r="E697" s="59"/>
      <c r="F697" s="3"/>
    </row>
    <row r="698" spans="1:6" ht="15">
      <c r="A698" s="3"/>
      <c r="B698" s="3"/>
      <c r="C698" s="3"/>
      <c r="D698" s="59"/>
      <c r="E698" s="59"/>
      <c r="F698" s="3"/>
    </row>
    <row r="699" spans="1:6" ht="15">
      <c r="A699" s="3"/>
      <c r="B699" s="3"/>
      <c r="C699" s="3"/>
      <c r="D699" s="59"/>
      <c r="E699" s="59"/>
      <c r="F699" s="3"/>
    </row>
    <row r="700" spans="1:6" ht="15">
      <c r="A700" s="3"/>
      <c r="B700" s="3"/>
      <c r="C700" s="3"/>
      <c r="D700" s="59"/>
      <c r="E700" s="59"/>
      <c r="F700" s="3"/>
    </row>
    <row r="701" spans="1:6" ht="15">
      <c r="A701" s="3"/>
      <c r="B701" s="3"/>
      <c r="C701" s="3"/>
      <c r="D701" s="59"/>
      <c r="E701" s="59"/>
      <c r="F701" s="3"/>
    </row>
    <row r="702" spans="1:6" ht="15">
      <c r="A702" s="3"/>
      <c r="B702" s="3"/>
      <c r="C702" s="3"/>
      <c r="D702" s="59"/>
      <c r="E702" s="59"/>
      <c r="F702" s="3"/>
    </row>
    <row r="703" spans="1:6" ht="15">
      <c r="A703" s="3"/>
      <c r="B703" s="3"/>
      <c r="C703" s="3"/>
      <c r="D703" s="59"/>
      <c r="E703" s="59"/>
      <c r="F703" s="3"/>
    </row>
    <row r="704" spans="1:6" ht="15">
      <c r="A704" s="3"/>
      <c r="B704" s="3"/>
      <c r="C704" s="3"/>
      <c r="D704" s="59"/>
      <c r="E704" s="59"/>
      <c r="F704" s="3"/>
    </row>
    <row r="705" spans="1:6" ht="15">
      <c r="A705" s="3"/>
      <c r="B705" s="3"/>
      <c r="C705" s="3"/>
      <c r="D705" s="59"/>
      <c r="E705" s="59"/>
      <c r="F705" s="3"/>
    </row>
    <row r="706" spans="1:6" ht="15">
      <c r="A706" s="3"/>
      <c r="B706" s="3"/>
      <c r="C706" s="3"/>
      <c r="D706" s="59"/>
      <c r="E706" s="59"/>
      <c r="F706" s="3"/>
    </row>
    <row r="707" spans="1:6" ht="15">
      <c r="A707" s="3"/>
      <c r="B707" s="3"/>
      <c r="C707" s="3"/>
      <c r="D707" s="59"/>
      <c r="E707" s="59"/>
      <c r="F707" s="3"/>
    </row>
    <row r="708" spans="1:6" ht="15">
      <c r="A708" s="3"/>
      <c r="B708" s="3"/>
      <c r="C708" s="3"/>
      <c r="D708" s="59"/>
      <c r="E708" s="59"/>
      <c r="F708" s="3"/>
    </row>
    <row r="709" spans="1:6" ht="15">
      <c r="A709" s="3"/>
      <c r="B709" s="3"/>
      <c r="C709" s="3"/>
      <c r="D709" s="59"/>
      <c r="E709" s="59"/>
      <c r="F709" s="3"/>
    </row>
    <row r="710" spans="1:6" ht="15">
      <c r="A710" s="3"/>
      <c r="B710" s="3"/>
      <c r="C710" s="3"/>
      <c r="D710" s="59"/>
      <c r="E710" s="59"/>
      <c r="F710" s="3"/>
    </row>
    <row r="711" spans="1:6" ht="15">
      <c r="A711" s="3"/>
      <c r="B711" s="3"/>
      <c r="C711" s="3"/>
      <c r="D711" s="59"/>
      <c r="E711" s="59"/>
      <c r="F711" s="3"/>
    </row>
    <row r="712" spans="1:6" ht="15">
      <c r="A712" s="3"/>
      <c r="B712" s="3"/>
      <c r="C712" s="3"/>
      <c r="D712" s="59"/>
      <c r="E712" s="59"/>
      <c r="F712" s="3"/>
    </row>
    <row r="713" spans="1:6" ht="15">
      <c r="A713" s="3"/>
      <c r="B713" s="3"/>
      <c r="C713" s="3"/>
      <c r="D713" s="59"/>
      <c r="E713" s="59"/>
      <c r="F713" s="3"/>
    </row>
    <row r="714" spans="1:6" ht="15">
      <c r="A714" s="3"/>
      <c r="B714" s="3"/>
      <c r="C714" s="3"/>
      <c r="D714" s="59"/>
      <c r="E714" s="59"/>
      <c r="F714" s="3"/>
    </row>
    <row r="715" spans="1:6" ht="15">
      <c r="A715" s="3"/>
      <c r="B715" s="3"/>
      <c r="C715" s="3"/>
      <c r="D715" s="59"/>
      <c r="E715" s="59"/>
      <c r="F715" s="3"/>
    </row>
    <row r="716" spans="1:6" ht="15">
      <c r="A716" s="3"/>
      <c r="B716" s="3"/>
      <c r="C716" s="3"/>
      <c r="D716" s="59"/>
      <c r="E716" s="59"/>
      <c r="F716" s="3"/>
    </row>
    <row r="717" spans="1:6" ht="15">
      <c r="A717" s="3"/>
      <c r="B717" s="3"/>
      <c r="C717" s="3"/>
      <c r="D717" s="59"/>
      <c r="E717" s="59"/>
      <c r="F717" s="3"/>
    </row>
    <row r="718" spans="1:6" ht="15">
      <c r="A718" s="3"/>
      <c r="B718" s="3"/>
      <c r="C718" s="3"/>
      <c r="D718" s="59"/>
      <c r="E718" s="59"/>
      <c r="F718" s="3"/>
    </row>
    <row r="719" spans="1:6" ht="15">
      <c r="A719" s="3"/>
      <c r="B719" s="3"/>
      <c r="C719" s="3"/>
      <c r="D719" s="59"/>
      <c r="E719" s="59"/>
      <c r="F719" s="3"/>
    </row>
    <row r="720" spans="1:6" ht="15">
      <c r="A720" s="3"/>
      <c r="B720" s="3"/>
      <c r="C720" s="3"/>
      <c r="D720" s="59"/>
      <c r="E720" s="59"/>
      <c r="F720" s="3"/>
    </row>
    <row r="721" spans="1:6" ht="15">
      <c r="A721" s="3"/>
      <c r="B721" s="3"/>
      <c r="C721" s="3"/>
      <c r="D721" s="59"/>
      <c r="E721" s="59"/>
      <c r="F721" s="3"/>
    </row>
    <row r="722" spans="1:6" ht="15">
      <c r="A722" s="3"/>
      <c r="B722" s="3"/>
      <c r="C722" s="3"/>
      <c r="D722" s="59"/>
      <c r="E722" s="59"/>
      <c r="F722" s="3"/>
    </row>
    <row r="723" spans="1:6" ht="15">
      <c r="A723" s="3"/>
      <c r="B723" s="3"/>
      <c r="C723" s="3"/>
      <c r="D723" s="59"/>
      <c r="E723" s="59"/>
      <c r="F723" s="3"/>
    </row>
    <row r="724" spans="1:6" ht="15">
      <c r="A724" s="3"/>
      <c r="B724" s="3"/>
      <c r="C724" s="3"/>
      <c r="D724" s="59"/>
      <c r="E724" s="59"/>
      <c r="F724" s="3"/>
    </row>
    <row r="725" spans="1:6" ht="15">
      <c r="A725" s="3"/>
      <c r="B725" s="3"/>
      <c r="C725" s="3"/>
      <c r="D725" s="59"/>
      <c r="E725" s="59"/>
      <c r="F725" s="3"/>
    </row>
    <row r="726" spans="1:6" ht="15">
      <c r="A726" s="3"/>
      <c r="B726" s="3"/>
      <c r="C726" s="3"/>
      <c r="D726" s="59"/>
      <c r="E726" s="59"/>
      <c r="F726" s="3"/>
    </row>
    <row r="727" spans="1:6" ht="15">
      <c r="A727" s="3"/>
      <c r="B727" s="3"/>
      <c r="C727" s="3"/>
      <c r="D727" s="59"/>
      <c r="E727" s="59"/>
      <c r="F727" s="3"/>
    </row>
    <row r="728" ht="15">
      <c r="A728" s="3"/>
    </row>
    <row r="729" spans="1:6" ht="15">
      <c r="A729" s="3"/>
      <c r="B729" s="3"/>
      <c r="C729" s="3"/>
      <c r="D729" s="59"/>
      <c r="E729" s="59"/>
      <c r="F729" s="3"/>
    </row>
    <row r="730" spans="1:6" ht="15">
      <c r="A730" s="3"/>
      <c r="B730" s="3"/>
      <c r="C730" s="3"/>
      <c r="D730" s="59"/>
      <c r="E730" s="59"/>
      <c r="F730" s="3"/>
    </row>
    <row r="731" spans="1:6" ht="15">
      <c r="A731" s="3"/>
      <c r="B731" s="3"/>
      <c r="C731" s="3"/>
      <c r="D731" s="59"/>
      <c r="E731" s="59"/>
      <c r="F731" s="3"/>
    </row>
    <row r="732" spans="1:6" ht="15">
      <c r="A732" s="3"/>
      <c r="B732" s="3"/>
      <c r="C732" s="3"/>
      <c r="D732" s="59"/>
      <c r="E732" s="59"/>
      <c r="F732" s="3"/>
    </row>
    <row r="733" spans="1:6" ht="15">
      <c r="A733" s="3"/>
      <c r="B733" s="3"/>
      <c r="C733" s="3"/>
      <c r="D733" s="59"/>
      <c r="E733" s="59"/>
      <c r="F733" s="3"/>
    </row>
    <row r="734" spans="1:6" ht="15">
      <c r="A734" s="3"/>
      <c r="B734" s="3"/>
      <c r="C734" s="3"/>
      <c r="D734" s="59"/>
      <c r="E734" s="59"/>
      <c r="F734" s="3"/>
    </row>
    <row r="735" spans="1:6" ht="15">
      <c r="A735" s="3"/>
      <c r="B735" s="3"/>
      <c r="C735" s="3"/>
      <c r="D735" s="59"/>
      <c r="E735" s="59"/>
      <c r="F735" s="3"/>
    </row>
    <row r="736" spans="1:6" ht="15">
      <c r="A736" s="3"/>
      <c r="B736" s="3"/>
      <c r="C736" s="3"/>
      <c r="D736" s="59"/>
      <c r="E736" s="59"/>
      <c r="F736" s="3"/>
    </row>
    <row r="737" spans="1:6" ht="15">
      <c r="A737" s="3"/>
      <c r="B737" s="3"/>
      <c r="C737" s="3"/>
      <c r="D737" s="59"/>
      <c r="E737" s="59"/>
      <c r="F737" s="3"/>
    </row>
    <row r="738" spans="1:6" ht="15">
      <c r="A738" s="3"/>
      <c r="B738" s="3"/>
      <c r="C738" s="3"/>
      <c r="D738" s="59"/>
      <c r="E738" s="59"/>
      <c r="F738" s="3"/>
    </row>
    <row r="739" spans="1:6" ht="15">
      <c r="A739" s="3"/>
      <c r="B739" s="3"/>
      <c r="C739" s="3"/>
      <c r="D739" s="59"/>
      <c r="E739" s="59"/>
      <c r="F739" s="3"/>
    </row>
    <row r="740" spans="1:6" ht="15">
      <c r="A740" s="3"/>
      <c r="B740" s="3"/>
      <c r="C740" s="3"/>
      <c r="D740" s="59"/>
      <c r="E740" s="59"/>
      <c r="F740" s="3"/>
    </row>
    <row r="741" spans="1:6" ht="15">
      <c r="A741" s="3"/>
      <c r="B741" s="3"/>
      <c r="C741" s="3"/>
      <c r="D741" s="59"/>
      <c r="E741" s="59"/>
      <c r="F741" s="3"/>
    </row>
    <row r="742" spans="1:6" ht="15">
      <c r="A742" s="3"/>
      <c r="B742" s="3"/>
      <c r="C742" s="3"/>
      <c r="D742" s="59"/>
      <c r="E742" s="59"/>
      <c r="F742" s="3"/>
    </row>
    <row r="743" spans="1:6" ht="15">
      <c r="A743" s="3"/>
      <c r="B743" s="3"/>
      <c r="C743" s="3"/>
      <c r="D743" s="59"/>
      <c r="E743" s="59"/>
      <c r="F743" s="3"/>
    </row>
    <row r="744" spans="1:6" ht="15">
      <c r="A744" s="3"/>
      <c r="B744" s="3"/>
      <c r="C744" s="3"/>
      <c r="D744" s="59"/>
      <c r="E744" s="59"/>
      <c r="F744" s="3"/>
    </row>
    <row r="745" spans="1:6" ht="15">
      <c r="A745" s="3"/>
      <c r="B745" s="3"/>
      <c r="C745" s="3"/>
      <c r="D745" s="59"/>
      <c r="E745" s="59"/>
      <c r="F745" s="3"/>
    </row>
    <row r="746" spans="1:6" ht="15">
      <c r="A746" s="3"/>
      <c r="B746" s="3"/>
      <c r="C746" s="3"/>
      <c r="D746" s="59"/>
      <c r="E746" s="59"/>
      <c r="F746" s="3"/>
    </row>
    <row r="747" spans="1:6" ht="15">
      <c r="A747" s="3"/>
      <c r="B747" s="3"/>
      <c r="C747" s="3"/>
      <c r="D747" s="59"/>
      <c r="E747" s="59"/>
      <c r="F747" s="3"/>
    </row>
    <row r="748" spans="1:6" ht="15">
      <c r="A748" s="3"/>
      <c r="B748" s="3"/>
      <c r="C748" s="3"/>
      <c r="D748" s="59"/>
      <c r="E748" s="59"/>
      <c r="F748" s="3"/>
    </row>
    <row r="749" spans="1:6" ht="15">
      <c r="A749" s="3"/>
      <c r="B749" s="3"/>
      <c r="C749" s="3"/>
      <c r="D749" s="59"/>
      <c r="E749" s="59"/>
      <c r="F749" s="3"/>
    </row>
    <row r="750" spans="1:6" ht="15">
      <c r="A750" s="3"/>
      <c r="B750" s="3"/>
      <c r="C750" s="3"/>
      <c r="D750" s="59"/>
      <c r="E750" s="59"/>
      <c r="F750" s="3"/>
    </row>
    <row r="751" spans="1:6" ht="15">
      <c r="A751" s="3"/>
      <c r="B751" s="3"/>
      <c r="C751" s="3"/>
      <c r="D751" s="59"/>
      <c r="E751" s="59"/>
      <c r="F751" s="3"/>
    </row>
    <row r="752" spans="1:6" ht="15">
      <c r="A752" s="3"/>
      <c r="B752" s="3"/>
      <c r="C752" s="3"/>
      <c r="D752" s="59"/>
      <c r="E752" s="59"/>
      <c r="F752" s="3"/>
    </row>
    <row r="753" spans="1:6" ht="15">
      <c r="A753" s="3"/>
      <c r="B753" s="3"/>
      <c r="C753" s="3"/>
      <c r="D753" s="59"/>
      <c r="E753" s="59"/>
      <c r="F753" s="3"/>
    </row>
    <row r="754" spans="1:6" ht="15">
      <c r="A754" s="3"/>
      <c r="B754" s="3"/>
      <c r="C754" s="3"/>
      <c r="D754" s="59"/>
      <c r="E754" s="59"/>
      <c r="F754" s="3"/>
    </row>
    <row r="755" spans="1:6" ht="15">
      <c r="A755" s="3"/>
      <c r="B755" s="3"/>
      <c r="C755" s="3"/>
      <c r="D755" s="59"/>
      <c r="E755" s="59"/>
      <c r="F755" s="3"/>
    </row>
    <row r="756" spans="1:6" ht="15">
      <c r="A756" s="3"/>
      <c r="B756" s="3"/>
      <c r="C756" s="3"/>
      <c r="D756" s="59"/>
      <c r="E756" s="59"/>
      <c r="F756" s="3"/>
    </row>
    <row r="757" spans="1:6" ht="15">
      <c r="A757" s="3"/>
      <c r="B757" s="3"/>
      <c r="C757" s="3"/>
      <c r="D757" s="59"/>
      <c r="E757" s="59"/>
      <c r="F757" s="3"/>
    </row>
    <row r="758" spans="1:6" ht="15">
      <c r="A758" s="3"/>
      <c r="B758" s="3"/>
      <c r="C758" s="3"/>
      <c r="D758" s="59"/>
      <c r="E758" s="59"/>
      <c r="F758" s="3"/>
    </row>
    <row r="759" spans="1:6" ht="15">
      <c r="A759" s="3"/>
      <c r="B759" s="3"/>
      <c r="C759" s="3"/>
      <c r="D759" s="59"/>
      <c r="E759" s="59"/>
      <c r="F759" s="3"/>
    </row>
    <row r="760" spans="1:6" ht="15">
      <c r="A760" s="3"/>
      <c r="B760" s="3"/>
      <c r="C760" s="3"/>
      <c r="D760" s="59"/>
      <c r="E760" s="59"/>
      <c r="F760" s="3"/>
    </row>
    <row r="761" spans="1:6" ht="15">
      <c r="A761" s="3"/>
      <c r="B761" s="3"/>
      <c r="C761" s="3"/>
      <c r="D761" s="59"/>
      <c r="E761" s="59"/>
      <c r="F761" s="3"/>
    </row>
    <row r="762" spans="1:6" ht="15">
      <c r="A762" s="3"/>
      <c r="B762" s="3"/>
      <c r="C762" s="3"/>
      <c r="D762" s="59"/>
      <c r="E762" s="59"/>
      <c r="F762" s="3"/>
    </row>
    <row r="763" spans="1:6" ht="15">
      <c r="A763" s="3"/>
      <c r="B763" s="3"/>
      <c r="C763" s="3"/>
      <c r="D763" s="59"/>
      <c r="E763" s="59"/>
      <c r="F763" s="3"/>
    </row>
    <row r="764" spans="1:6" ht="15">
      <c r="A764" s="3"/>
      <c r="B764" s="3"/>
      <c r="C764" s="3"/>
      <c r="D764" s="59"/>
      <c r="E764" s="59"/>
      <c r="F764" s="3"/>
    </row>
    <row r="765" spans="1:6" ht="15">
      <c r="A765" s="3"/>
      <c r="B765" s="3"/>
      <c r="C765" s="3"/>
      <c r="D765" s="59"/>
      <c r="E765" s="59"/>
      <c r="F765" s="3"/>
    </row>
    <row r="766" spans="1:6" ht="15">
      <c r="A766" s="3"/>
      <c r="B766" s="3"/>
      <c r="C766" s="3"/>
      <c r="D766" s="59"/>
      <c r="E766" s="59"/>
      <c r="F766" s="3"/>
    </row>
    <row r="767" spans="1:6" ht="15">
      <c r="A767" s="3"/>
      <c r="B767" s="3"/>
      <c r="C767" s="3"/>
      <c r="D767" s="59"/>
      <c r="E767" s="59"/>
      <c r="F767" s="3"/>
    </row>
    <row r="768" spans="1:6" ht="15">
      <c r="A768" s="3"/>
      <c r="B768" s="3"/>
      <c r="C768" s="3"/>
      <c r="D768" s="59"/>
      <c r="E768" s="59"/>
      <c r="F768" s="3"/>
    </row>
    <row r="769" spans="1:6" ht="15">
      <c r="A769" s="3"/>
      <c r="B769" s="3"/>
      <c r="C769" s="3"/>
      <c r="D769" s="59"/>
      <c r="E769" s="59"/>
      <c r="F769" s="3"/>
    </row>
    <row r="770" spans="1:6" ht="15">
      <c r="A770" s="3"/>
      <c r="B770" s="3"/>
      <c r="C770" s="3"/>
      <c r="D770" s="59"/>
      <c r="E770" s="59"/>
      <c r="F770" s="3"/>
    </row>
    <row r="771" spans="1:6" ht="15">
      <c r="A771" s="3"/>
      <c r="B771" s="3"/>
      <c r="C771" s="3"/>
      <c r="D771" s="59"/>
      <c r="E771" s="59"/>
      <c r="F771" s="3"/>
    </row>
    <row r="772" spans="1:6" ht="15">
      <c r="A772" s="3"/>
      <c r="B772" s="3"/>
      <c r="C772" s="3"/>
      <c r="D772" s="59"/>
      <c r="E772" s="59"/>
      <c r="F772" s="3"/>
    </row>
    <row r="773" ht="15">
      <c r="A773" s="3"/>
    </row>
    <row r="774" spans="1:6" ht="15">
      <c r="A774" s="3"/>
      <c r="B774" s="3"/>
      <c r="C774" s="3"/>
      <c r="D774" s="59"/>
      <c r="E774" s="59"/>
      <c r="F774" s="3"/>
    </row>
    <row r="775" spans="1:6" ht="15">
      <c r="A775" s="3"/>
      <c r="B775" s="3"/>
      <c r="C775" s="3"/>
      <c r="D775" s="59"/>
      <c r="E775" s="59"/>
      <c r="F775" s="3"/>
    </row>
    <row r="776" spans="1:6" ht="15">
      <c r="A776" s="3"/>
      <c r="B776" s="3"/>
      <c r="C776" s="3"/>
      <c r="D776" s="59"/>
      <c r="E776" s="59"/>
      <c r="F776" s="3"/>
    </row>
    <row r="777" spans="1:6" ht="15">
      <c r="A777" s="3"/>
      <c r="B777" s="3"/>
      <c r="C777" s="3"/>
      <c r="D777" s="59"/>
      <c r="E777" s="59"/>
      <c r="F777" s="3"/>
    </row>
    <row r="778" spans="1:6" ht="15">
      <c r="A778" s="3"/>
      <c r="B778" s="3"/>
      <c r="C778" s="3"/>
      <c r="D778" s="59"/>
      <c r="E778" s="59"/>
      <c r="F778" s="3"/>
    </row>
    <row r="779" spans="1:6" ht="15">
      <c r="A779" s="3"/>
      <c r="B779" s="3"/>
      <c r="C779" s="3"/>
      <c r="D779" s="59"/>
      <c r="E779" s="59"/>
      <c r="F779" s="3"/>
    </row>
    <row r="780" spans="1:6" ht="15">
      <c r="A780" s="3"/>
      <c r="B780" s="3"/>
      <c r="C780" s="3"/>
      <c r="D780" s="59"/>
      <c r="E780" s="59"/>
      <c r="F780" s="3"/>
    </row>
    <row r="781" spans="1:6" ht="15">
      <c r="A781" s="3"/>
      <c r="B781" s="3"/>
      <c r="C781" s="3"/>
      <c r="D781" s="59"/>
      <c r="E781" s="59"/>
      <c r="F781" s="3"/>
    </row>
    <row r="782" spans="1:6" ht="15">
      <c r="A782" s="3"/>
      <c r="B782" s="3"/>
      <c r="C782" s="3"/>
      <c r="D782" s="59"/>
      <c r="E782" s="59"/>
      <c r="F782" s="3"/>
    </row>
    <row r="783" spans="1:6" ht="15">
      <c r="A783" s="3"/>
      <c r="B783" s="3"/>
      <c r="C783" s="3"/>
      <c r="D783" s="59"/>
      <c r="E783" s="59"/>
      <c r="F783" s="3"/>
    </row>
    <row r="784" spans="1:6" ht="15">
      <c r="A784" s="3"/>
      <c r="B784" s="3"/>
      <c r="C784" s="3"/>
      <c r="D784" s="59"/>
      <c r="E784" s="59"/>
      <c r="F784" s="3"/>
    </row>
    <row r="785" spans="1:6" ht="15">
      <c r="A785" s="3"/>
      <c r="B785" s="3"/>
      <c r="C785" s="3"/>
      <c r="D785" s="59"/>
      <c r="E785" s="59"/>
      <c r="F785" s="3"/>
    </row>
    <row r="786" spans="1:6" ht="15">
      <c r="A786" s="3"/>
      <c r="B786" s="3"/>
      <c r="C786" s="3"/>
      <c r="D786" s="59"/>
      <c r="E786" s="59"/>
      <c r="F786" s="3"/>
    </row>
    <row r="787" spans="1:6" ht="15">
      <c r="A787" s="3"/>
      <c r="B787" s="3"/>
      <c r="C787" s="3"/>
      <c r="D787" s="59"/>
      <c r="E787" s="59"/>
      <c r="F787" s="3"/>
    </row>
    <row r="788" spans="1:6" ht="15">
      <c r="A788" s="3"/>
      <c r="B788" s="3"/>
      <c r="C788" s="3"/>
      <c r="D788" s="59"/>
      <c r="E788" s="59"/>
      <c r="F788" s="3"/>
    </row>
    <row r="789" spans="1:6" ht="15">
      <c r="A789" s="3"/>
      <c r="B789" s="3"/>
      <c r="C789" s="3"/>
      <c r="D789" s="59"/>
      <c r="E789" s="59"/>
      <c r="F789" s="3"/>
    </row>
    <row r="790" spans="1:6" ht="15">
      <c r="A790" s="3"/>
      <c r="B790" s="3"/>
      <c r="C790" s="3"/>
      <c r="D790" s="59"/>
      <c r="E790" s="59"/>
      <c r="F790" s="3"/>
    </row>
    <row r="791" spans="1:6" ht="15">
      <c r="A791" s="3"/>
      <c r="B791" s="3"/>
      <c r="C791" s="3"/>
      <c r="D791" s="59"/>
      <c r="E791" s="59"/>
      <c r="F791" s="3"/>
    </row>
    <row r="792" spans="1:6" ht="15">
      <c r="A792" s="3"/>
      <c r="B792" s="3"/>
      <c r="C792" s="3"/>
      <c r="D792" s="59"/>
      <c r="E792" s="59"/>
      <c r="F792" s="3"/>
    </row>
    <row r="793" ht="15">
      <c r="A793" s="3"/>
    </row>
    <row r="794" spans="1:6" ht="15">
      <c r="A794" s="3"/>
      <c r="B794" s="3"/>
      <c r="C794" s="3"/>
      <c r="D794" s="59"/>
      <c r="E794" s="59"/>
      <c r="F794" s="3"/>
    </row>
    <row r="795" spans="1:6" ht="15">
      <c r="A795" s="3"/>
      <c r="B795" s="3"/>
      <c r="C795" s="3"/>
      <c r="D795" s="59"/>
      <c r="E795" s="59"/>
      <c r="F795" s="3"/>
    </row>
    <row r="796" spans="1:6" ht="15">
      <c r="A796" s="3"/>
      <c r="B796" s="3"/>
      <c r="C796" s="3"/>
      <c r="D796" s="59"/>
      <c r="E796" s="59"/>
      <c r="F796" s="3"/>
    </row>
    <row r="797" spans="1:6" ht="15">
      <c r="A797" s="3"/>
      <c r="B797" s="3"/>
      <c r="C797" s="3"/>
      <c r="D797" s="59"/>
      <c r="E797" s="59"/>
      <c r="F797" s="3"/>
    </row>
    <row r="798" spans="1:6" ht="15">
      <c r="A798" s="3"/>
      <c r="B798" s="3"/>
      <c r="C798" s="3"/>
      <c r="D798" s="59"/>
      <c r="E798" s="59"/>
      <c r="F798" s="3"/>
    </row>
    <row r="799" spans="1:6" ht="15">
      <c r="A799" s="3"/>
      <c r="B799" s="3"/>
      <c r="C799" s="3"/>
      <c r="D799" s="59"/>
      <c r="E799" s="59"/>
      <c r="F799" s="3"/>
    </row>
    <row r="800" spans="1:6" ht="15">
      <c r="A800" s="3"/>
      <c r="B800" s="3"/>
      <c r="C800" s="3"/>
      <c r="D800" s="59"/>
      <c r="E800" s="59"/>
      <c r="F800" s="3"/>
    </row>
    <row r="801" spans="1:6" ht="15">
      <c r="A801" s="3"/>
      <c r="B801" s="3"/>
      <c r="C801" s="3"/>
      <c r="D801" s="59"/>
      <c r="E801" s="59"/>
      <c r="F801" s="3"/>
    </row>
    <row r="802" spans="1:6" ht="15">
      <c r="A802" s="3"/>
      <c r="B802" s="3"/>
      <c r="C802" s="3"/>
      <c r="D802" s="59"/>
      <c r="E802" s="59"/>
      <c r="F802" s="3"/>
    </row>
    <row r="803" spans="1:6" ht="15">
      <c r="A803" s="3"/>
      <c r="B803" s="3"/>
      <c r="C803" s="3"/>
      <c r="D803" s="59"/>
      <c r="E803" s="59"/>
      <c r="F803" s="3"/>
    </row>
    <row r="804" spans="1:6" ht="15">
      <c r="A804" s="3"/>
      <c r="B804" s="3"/>
      <c r="C804" s="3"/>
      <c r="D804" s="59"/>
      <c r="E804" s="59"/>
      <c r="F804" s="3"/>
    </row>
    <row r="805" spans="1:6" ht="15">
      <c r="A805" s="3"/>
      <c r="B805" s="3"/>
      <c r="C805" s="3"/>
      <c r="D805" s="59"/>
      <c r="E805" s="59"/>
      <c r="F805" s="3"/>
    </row>
    <row r="806" spans="1:6" ht="15">
      <c r="A806" s="3"/>
      <c r="B806" s="3"/>
      <c r="C806" s="3"/>
      <c r="D806" s="59"/>
      <c r="E806" s="59"/>
      <c r="F806" s="3"/>
    </row>
    <row r="807" spans="1:6" ht="15">
      <c r="A807" s="3"/>
      <c r="B807" s="3"/>
      <c r="C807" s="3"/>
      <c r="D807" s="59"/>
      <c r="E807" s="59"/>
      <c r="F807" s="3"/>
    </row>
    <row r="808" spans="1:6" ht="15">
      <c r="A808" s="3"/>
      <c r="B808" s="3"/>
      <c r="C808" s="3"/>
      <c r="D808" s="59"/>
      <c r="E808" s="59"/>
      <c r="F808" s="3"/>
    </row>
    <row r="809" spans="1:6" ht="15">
      <c r="A809" s="3"/>
      <c r="B809" s="3"/>
      <c r="C809" s="3"/>
      <c r="D809" s="59"/>
      <c r="E809" s="59"/>
      <c r="F809" s="3"/>
    </row>
    <row r="810" spans="1:6" ht="15">
      <c r="A810" s="3"/>
      <c r="B810" s="3"/>
      <c r="C810" s="3"/>
      <c r="D810" s="59"/>
      <c r="E810" s="59"/>
      <c r="F810" s="3"/>
    </row>
    <row r="811" spans="1:6" ht="15">
      <c r="A811" s="3"/>
      <c r="B811" s="3"/>
      <c r="C811" s="3"/>
      <c r="D811" s="59"/>
      <c r="E811" s="59"/>
      <c r="F811" s="3"/>
    </row>
    <row r="812" spans="1:6" ht="15">
      <c r="A812" s="3"/>
      <c r="B812" s="3"/>
      <c r="C812" s="3"/>
      <c r="D812" s="59"/>
      <c r="E812" s="59"/>
      <c r="F812" s="3"/>
    </row>
    <row r="813" spans="1:6" ht="15">
      <c r="A813" s="3"/>
      <c r="B813" s="3"/>
      <c r="C813" s="3"/>
      <c r="D813" s="59"/>
      <c r="E813" s="59"/>
      <c r="F813" s="3"/>
    </row>
    <row r="814" spans="1:6" ht="15">
      <c r="A814" s="3"/>
      <c r="B814" s="3"/>
      <c r="C814" s="3"/>
      <c r="D814" s="59"/>
      <c r="E814" s="59"/>
      <c r="F814" s="3"/>
    </row>
    <row r="815" spans="1:6" ht="15">
      <c r="A815" s="3"/>
      <c r="B815" s="3"/>
      <c r="C815" s="3"/>
      <c r="D815" s="59"/>
      <c r="E815" s="59"/>
      <c r="F815" s="3"/>
    </row>
    <row r="816" spans="1:6" ht="15">
      <c r="A816" s="3"/>
      <c r="B816" s="3"/>
      <c r="C816" s="3"/>
      <c r="D816" s="59"/>
      <c r="E816" s="59"/>
      <c r="F816" s="3"/>
    </row>
    <row r="817" spans="1:6" ht="15">
      <c r="A817" s="3"/>
      <c r="B817" s="3"/>
      <c r="C817" s="3"/>
      <c r="D817" s="59"/>
      <c r="E817" s="59"/>
      <c r="F817" s="3"/>
    </row>
    <row r="818" spans="1:6" ht="15">
      <c r="A818" s="3"/>
      <c r="B818" s="3"/>
      <c r="C818" s="3"/>
      <c r="D818" s="59"/>
      <c r="E818" s="59"/>
      <c r="F818" s="3"/>
    </row>
    <row r="819" spans="1:6" ht="15">
      <c r="A819" s="3"/>
      <c r="B819" s="3"/>
      <c r="C819" s="3"/>
      <c r="D819" s="59"/>
      <c r="E819" s="59"/>
      <c r="F819" s="3"/>
    </row>
    <row r="820" spans="1:6" ht="15">
      <c r="A820" s="3"/>
      <c r="B820" s="3"/>
      <c r="C820" s="3"/>
      <c r="D820" s="59"/>
      <c r="E820" s="59"/>
      <c r="F820" s="3"/>
    </row>
    <row r="821" spans="1:6" ht="15">
      <c r="A821" s="3"/>
      <c r="B821" s="3"/>
      <c r="C821" s="3"/>
      <c r="D821" s="59"/>
      <c r="E821" s="59"/>
      <c r="F821" s="3"/>
    </row>
    <row r="822" spans="1:6" ht="15">
      <c r="A822" s="3"/>
      <c r="B822" s="3"/>
      <c r="C822" s="3"/>
      <c r="D822" s="59"/>
      <c r="E822" s="59"/>
      <c r="F822" s="3"/>
    </row>
    <row r="823" spans="1:6" ht="15">
      <c r="A823" s="3"/>
      <c r="B823" s="3"/>
      <c r="C823" s="3"/>
      <c r="D823" s="59"/>
      <c r="E823" s="59"/>
      <c r="F823" s="3"/>
    </row>
    <row r="824" spans="1:6" ht="15">
      <c r="A824" s="3"/>
      <c r="B824" s="3"/>
      <c r="C824" s="3"/>
      <c r="D824" s="59"/>
      <c r="E824" s="59"/>
      <c r="F824" s="3"/>
    </row>
    <row r="825" spans="1:6" ht="15">
      <c r="A825" s="3"/>
      <c r="B825" s="3"/>
      <c r="C825" s="3"/>
      <c r="D825" s="59"/>
      <c r="E825" s="59"/>
      <c r="F825" s="3"/>
    </row>
    <row r="826" spans="1:6" ht="15">
      <c r="A826" s="3"/>
      <c r="B826" s="3"/>
      <c r="C826" s="3"/>
      <c r="D826" s="59"/>
      <c r="E826" s="59"/>
      <c r="F826" s="3"/>
    </row>
    <row r="827" spans="1:6" ht="15">
      <c r="A827" s="3"/>
      <c r="B827" s="3"/>
      <c r="C827" s="3"/>
      <c r="D827" s="59"/>
      <c r="E827" s="59"/>
      <c r="F827" s="3"/>
    </row>
    <row r="828" spans="1:6" ht="15">
      <c r="A828" s="3"/>
      <c r="B828" s="3"/>
      <c r="C828" s="3"/>
      <c r="D828" s="59"/>
      <c r="E828" s="59"/>
      <c r="F828" s="3"/>
    </row>
    <row r="829" spans="1:6" ht="15">
      <c r="A829" s="3"/>
      <c r="B829" s="3"/>
      <c r="C829" s="3"/>
      <c r="D829" s="59"/>
      <c r="E829" s="59"/>
      <c r="F829" s="3"/>
    </row>
    <row r="830" spans="1:6" ht="15">
      <c r="A830" s="3"/>
      <c r="B830" s="3"/>
      <c r="C830" s="3"/>
      <c r="D830" s="59"/>
      <c r="E830" s="59"/>
      <c r="F830" s="3"/>
    </row>
    <row r="831" spans="1:6" ht="15">
      <c r="A831" s="3"/>
      <c r="B831" s="3"/>
      <c r="C831" s="3"/>
      <c r="D831" s="59"/>
      <c r="E831" s="59"/>
      <c r="F831" s="3"/>
    </row>
    <row r="832" spans="1:6" ht="15">
      <c r="A832" s="3"/>
      <c r="B832" s="3"/>
      <c r="C832" s="3"/>
      <c r="D832" s="59"/>
      <c r="E832" s="59"/>
      <c r="F832" s="3"/>
    </row>
    <row r="833" spans="1:6" ht="15">
      <c r="A833" s="3"/>
      <c r="B833" s="3"/>
      <c r="C833" s="3"/>
      <c r="D833" s="59"/>
      <c r="E833" s="59"/>
      <c r="F833" s="3"/>
    </row>
    <row r="834" spans="1:6" ht="15">
      <c r="A834" s="3"/>
      <c r="B834" s="3"/>
      <c r="C834" s="3"/>
      <c r="D834" s="59"/>
      <c r="E834" s="59"/>
      <c r="F834" s="3"/>
    </row>
    <row r="835" spans="1:6" ht="15">
      <c r="A835" s="3"/>
      <c r="B835" s="3"/>
      <c r="C835" s="3"/>
      <c r="D835" s="59"/>
      <c r="E835" s="59"/>
      <c r="F835" s="3"/>
    </row>
    <row r="836" spans="1:6" ht="15">
      <c r="A836" s="3"/>
      <c r="B836" s="3"/>
      <c r="C836" s="3"/>
      <c r="D836" s="59"/>
      <c r="E836" s="59"/>
      <c r="F836" s="3"/>
    </row>
    <row r="837" spans="1:6" ht="15">
      <c r="A837" s="3"/>
      <c r="B837" s="3"/>
      <c r="C837" s="3"/>
      <c r="D837" s="59"/>
      <c r="E837" s="59"/>
      <c r="F837" s="3"/>
    </row>
    <row r="838" spans="1:6" ht="15">
      <c r="A838" s="3"/>
      <c r="B838" s="3"/>
      <c r="C838" s="3"/>
      <c r="D838" s="59"/>
      <c r="E838" s="59"/>
      <c r="F838" s="3"/>
    </row>
    <row r="839" spans="1:6" ht="15">
      <c r="A839" s="3"/>
      <c r="B839" s="3"/>
      <c r="C839" s="3"/>
      <c r="D839" s="59"/>
      <c r="E839" s="59"/>
      <c r="F839" s="3"/>
    </row>
    <row r="840" spans="1:6" ht="15">
      <c r="A840" s="3"/>
      <c r="B840" s="3"/>
      <c r="C840" s="3"/>
      <c r="D840" s="59"/>
      <c r="E840" s="59"/>
      <c r="F840" s="3"/>
    </row>
    <row r="841" spans="1:6" ht="15">
      <c r="A841" s="3"/>
      <c r="B841" s="3"/>
      <c r="C841" s="3"/>
      <c r="D841" s="59"/>
      <c r="E841" s="59"/>
      <c r="F841" s="3"/>
    </row>
    <row r="842" spans="1:6" ht="15">
      <c r="A842" s="3"/>
      <c r="B842" s="3"/>
      <c r="C842" s="3"/>
      <c r="D842" s="59"/>
      <c r="E842" s="59"/>
      <c r="F842" s="3"/>
    </row>
    <row r="843" spans="1:6" ht="15">
      <c r="A843" s="3"/>
      <c r="B843" s="3"/>
      <c r="C843" s="3"/>
      <c r="D843" s="59"/>
      <c r="E843" s="59"/>
      <c r="F843" s="3"/>
    </row>
    <row r="844" spans="1:6" ht="15">
      <c r="A844" s="3"/>
      <c r="B844" s="3"/>
      <c r="C844" s="3"/>
      <c r="D844" s="59"/>
      <c r="E844" s="59"/>
      <c r="F844" s="3"/>
    </row>
    <row r="845" spans="1:6" ht="15">
      <c r="A845" s="3"/>
      <c r="B845" s="3"/>
      <c r="C845" s="3"/>
      <c r="D845" s="59"/>
      <c r="E845" s="59"/>
      <c r="F845" s="3"/>
    </row>
    <row r="846" spans="1:6" ht="15">
      <c r="A846" s="3"/>
      <c r="B846" s="3"/>
      <c r="C846" s="3"/>
      <c r="D846" s="59"/>
      <c r="E846" s="59"/>
      <c r="F846" s="3"/>
    </row>
    <row r="847" spans="1:6" ht="15">
      <c r="A847" s="3"/>
      <c r="B847" s="3"/>
      <c r="C847" s="3"/>
      <c r="D847" s="59"/>
      <c r="E847" s="59"/>
      <c r="F847" s="3"/>
    </row>
    <row r="848" spans="1:6" ht="15">
      <c r="A848" s="3"/>
      <c r="B848" s="3"/>
      <c r="C848" s="3"/>
      <c r="D848" s="59"/>
      <c r="E848" s="59"/>
      <c r="F848" s="3"/>
    </row>
    <row r="849" spans="1:6" ht="15">
      <c r="A849" s="3"/>
      <c r="B849" s="3"/>
      <c r="C849" s="3"/>
      <c r="D849" s="59"/>
      <c r="E849" s="59"/>
      <c r="F849" s="3"/>
    </row>
    <row r="850" spans="1:6" ht="15">
      <c r="A850" s="3"/>
      <c r="B850" s="3"/>
      <c r="C850" s="3"/>
      <c r="D850" s="59"/>
      <c r="E850" s="59"/>
      <c r="F850" s="3"/>
    </row>
    <row r="851" spans="1:6" ht="15">
      <c r="A851" s="3"/>
      <c r="B851" s="3"/>
      <c r="C851" s="3"/>
      <c r="D851" s="59"/>
      <c r="E851" s="59"/>
      <c r="F851" s="3"/>
    </row>
    <row r="852" spans="1:6" ht="15">
      <c r="A852" s="3"/>
      <c r="B852" s="3"/>
      <c r="C852" s="3"/>
      <c r="D852" s="59"/>
      <c r="E852" s="59"/>
      <c r="F852" s="3"/>
    </row>
    <row r="853" spans="1:6" ht="15">
      <c r="A853" s="3"/>
      <c r="B853" s="3"/>
      <c r="C853" s="3"/>
      <c r="D853" s="59"/>
      <c r="E853" s="59"/>
      <c r="F853" s="3"/>
    </row>
    <row r="854" spans="1:6" ht="15">
      <c r="A854" s="3"/>
      <c r="B854" s="3"/>
      <c r="C854" s="3"/>
      <c r="D854" s="59"/>
      <c r="E854" s="59"/>
      <c r="F854" s="3"/>
    </row>
    <row r="855" spans="1:6" ht="15">
      <c r="A855" s="3"/>
      <c r="B855" s="3"/>
      <c r="C855" s="3"/>
      <c r="D855" s="59"/>
      <c r="E855" s="59"/>
      <c r="F855" s="3"/>
    </row>
    <row r="856" spans="1:6" ht="15">
      <c r="A856" s="3"/>
      <c r="B856" s="3"/>
      <c r="C856" s="3"/>
      <c r="D856" s="59"/>
      <c r="E856" s="59"/>
      <c r="F856" s="3"/>
    </row>
    <row r="857" spans="1:6" ht="15">
      <c r="A857" s="3"/>
      <c r="B857" s="3"/>
      <c r="C857" s="3"/>
      <c r="D857" s="59"/>
      <c r="E857" s="59"/>
      <c r="F857" s="3"/>
    </row>
    <row r="858" spans="1:6" ht="15">
      <c r="A858" s="3"/>
      <c r="B858" s="3"/>
      <c r="C858" s="3"/>
      <c r="D858" s="59"/>
      <c r="E858" s="59"/>
      <c r="F858" s="3"/>
    </row>
    <row r="859" spans="1:6" ht="15">
      <c r="A859" s="3"/>
      <c r="B859" s="3"/>
      <c r="C859" s="3"/>
      <c r="D859" s="59"/>
      <c r="E859" s="59"/>
      <c r="F859" s="3"/>
    </row>
    <row r="860" spans="1:6" ht="15">
      <c r="A860" s="3"/>
      <c r="B860" s="3"/>
      <c r="C860" s="3"/>
      <c r="D860" s="59"/>
      <c r="E860" s="59"/>
      <c r="F860" s="3"/>
    </row>
    <row r="861" spans="1:6" ht="15">
      <c r="A861" s="3"/>
      <c r="B861" s="3"/>
      <c r="C861" s="3"/>
      <c r="D861" s="59"/>
      <c r="E861" s="59"/>
      <c r="F861" s="3"/>
    </row>
    <row r="862" spans="1:6" ht="15">
      <c r="A862" s="3"/>
      <c r="B862" s="3"/>
      <c r="C862" s="3"/>
      <c r="D862" s="59"/>
      <c r="E862" s="59"/>
      <c r="F862" s="3"/>
    </row>
    <row r="863" spans="1:6" ht="15">
      <c r="A863" s="3"/>
      <c r="B863" s="3"/>
      <c r="C863" s="3"/>
      <c r="D863" s="59"/>
      <c r="E863" s="59"/>
      <c r="F863" s="3"/>
    </row>
    <row r="864" spans="1:6" ht="15">
      <c r="A864" s="3"/>
      <c r="B864" s="3"/>
      <c r="C864" s="3"/>
      <c r="D864" s="59"/>
      <c r="E864" s="59"/>
      <c r="F864" s="3"/>
    </row>
    <row r="865" spans="1:6" ht="15">
      <c r="A865" s="3"/>
      <c r="B865" s="3"/>
      <c r="C865" s="3"/>
      <c r="D865" s="59"/>
      <c r="E865" s="59"/>
      <c r="F865" s="3"/>
    </row>
    <row r="866" spans="1:6" ht="15">
      <c r="A866" s="3"/>
      <c r="B866" s="3"/>
      <c r="C866" s="3"/>
      <c r="D866" s="59"/>
      <c r="E866" s="59"/>
      <c r="F866" s="3"/>
    </row>
    <row r="867" spans="1:6" ht="15">
      <c r="A867" s="3"/>
      <c r="B867" s="3"/>
      <c r="C867" s="3"/>
      <c r="D867" s="59"/>
      <c r="E867" s="59"/>
      <c r="F867" s="3"/>
    </row>
    <row r="868" spans="1:6" ht="15">
      <c r="A868" s="3"/>
      <c r="B868" s="3"/>
      <c r="C868" s="3"/>
      <c r="D868" s="59"/>
      <c r="E868" s="59"/>
      <c r="F868" s="3"/>
    </row>
    <row r="869" spans="1:6" ht="15">
      <c r="A869" s="3"/>
      <c r="B869" s="3"/>
      <c r="C869" s="3"/>
      <c r="D869" s="59"/>
      <c r="E869" s="59"/>
      <c r="F869" s="3"/>
    </row>
    <row r="870" spans="1:6" ht="15">
      <c r="A870" s="3"/>
      <c r="B870" s="3"/>
      <c r="C870" s="3"/>
      <c r="D870" s="59"/>
      <c r="E870" s="59"/>
      <c r="F870" s="3"/>
    </row>
    <row r="871" spans="1:6" ht="15">
      <c r="A871" s="3"/>
      <c r="B871" s="3"/>
      <c r="C871" s="3"/>
      <c r="D871" s="59"/>
      <c r="E871" s="59"/>
      <c r="F871" s="3"/>
    </row>
    <row r="872" spans="1:6" ht="15">
      <c r="A872" s="3"/>
      <c r="B872" s="3"/>
      <c r="C872" s="3"/>
      <c r="D872" s="59"/>
      <c r="E872" s="59"/>
      <c r="F872" s="3"/>
    </row>
    <row r="873" spans="1:6" ht="15">
      <c r="A873" s="3"/>
      <c r="B873" s="3"/>
      <c r="C873" s="3"/>
      <c r="D873" s="59"/>
      <c r="E873" s="59"/>
      <c r="F873" s="3"/>
    </row>
    <row r="874" spans="1:6" ht="15">
      <c r="A874" s="3"/>
      <c r="B874" s="3"/>
      <c r="C874" s="3"/>
      <c r="D874" s="59"/>
      <c r="E874" s="59"/>
      <c r="F874" s="3"/>
    </row>
    <row r="875" spans="1:6" ht="15">
      <c r="A875" s="3"/>
      <c r="B875" s="3"/>
      <c r="C875" s="3"/>
      <c r="D875" s="59"/>
      <c r="E875" s="59"/>
      <c r="F875" s="3"/>
    </row>
    <row r="876" spans="1:6" ht="15">
      <c r="A876" s="3"/>
      <c r="B876" s="3"/>
      <c r="C876" s="3"/>
      <c r="D876" s="59"/>
      <c r="E876" s="59"/>
      <c r="F876" s="3"/>
    </row>
    <row r="877" spans="1:6" ht="15">
      <c r="A877" s="3"/>
      <c r="B877" s="3"/>
      <c r="C877" s="3"/>
      <c r="D877" s="59"/>
      <c r="E877" s="59"/>
      <c r="F877" s="3"/>
    </row>
    <row r="878" spans="1:6" ht="15">
      <c r="A878" s="3"/>
      <c r="B878" s="3"/>
      <c r="C878" s="3"/>
      <c r="D878" s="59"/>
      <c r="E878" s="59"/>
      <c r="F878" s="3"/>
    </row>
    <row r="879" spans="1:6" ht="15">
      <c r="A879" s="3"/>
      <c r="B879" s="3"/>
      <c r="C879" s="3"/>
      <c r="D879" s="59"/>
      <c r="E879" s="59"/>
      <c r="F879" s="3"/>
    </row>
    <row r="880" spans="1:6" ht="15">
      <c r="A880" s="3"/>
      <c r="B880" s="3"/>
      <c r="C880" s="3"/>
      <c r="D880" s="59"/>
      <c r="E880" s="59"/>
      <c r="F880" s="3"/>
    </row>
    <row r="881" spans="1:6" ht="15">
      <c r="A881" s="3"/>
      <c r="B881" s="3"/>
      <c r="C881" s="3"/>
      <c r="D881" s="59"/>
      <c r="E881" s="59"/>
      <c r="F881" s="3"/>
    </row>
    <row r="882" spans="1:6" ht="15">
      <c r="A882" s="3"/>
      <c r="B882" s="3"/>
      <c r="C882" s="3"/>
      <c r="D882" s="59"/>
      <c r="E882" s="59"/>
      <c r="F882" s="3"/>
    </row>
    <row r="883" ht="15">
      <c r="A883" s="3"/>
    </row>
    <row r="884" spans="1:6" ht="15">
      <c r="A884" s="3"/>
      <c r="B884" s="3"/>
      <c r="C884" s="3"/>
      <c r="D884" s="59"/>
      <c r="E884" s="59"/>
      <c r="F884" s="3"/>
    </row>
    <row r="885" spans="1:6" ht="15">
      <c r="A885" s="3"/>
      <c r="B885" s="3"/>
      <c r="C885" s="3"/>
      <c r="D885" s="59"/>
      <c r="E885" s="59"/>
      <c r="F885" s="3"/>
    </row>
    <row r="886" spans="1:6" ht="15">
      <c r="A886" s="3"/>
      <c r="B886" s="3"/>
      <c r="C886" s="3"/>
      <c r="D886" s="59"/>
      <c r="E886" s="59"/>
      <c r="F886" s="3"/>
    </row>
    <row r="887" spans="1:6" ht="15">
      <c r="A887" s="3"/>
      <c r="B887" s="3"/>
      <c r="C887" s="3"/>
      <c r="D887" s="59"/>
      <c r="E887" s="59"/>
      <c r="F887" s="3"/>
    </row>
    <row r="888" spans="1:6" ht="15">
      <c r="A888" s="3"/>
      <c r="B888" s="3"/>
      <c r="C888" s="3"/>
      <c r="D888" s="59"/>
      <c r="E888" s="59"/>
      <c r="F888" s="3"/>
    </row>
    <row r="889" spans="1:6" ht="15">
      <c r="A889" s="3"/>
      <c r="B889" s="3"/>
      <c r="C889" s="3"/>
      <c r="D889" s="59"/>
      <c r="E889" s="59"/>
      <c r="F889" s="3"/>
    </row>
    <row r="890" spans="1:6" ht="15">
      <c r="A890" s="3"/>
      <c r="B890" s="3"/>
      <c r="C890" s="3"/>
      <c r="D890" s="59"/>
      <c r="E890" s="59"/>
      <c r="F890" s="3"/>
    </row>
    <row r="891" spans="1:6" ht="15">
      <c r="A891" s="3"/>
      <c r="B891" s="3"/>
      <c r="C891" s="3"/>
      <c r="D891" s="59"/>
      <c r="E891" s="59"/>
      <c r="F891" s="3"/>
    </row>
    <row r="892" spans="1:6" ht="15">
      <c r="A892" s="3"/>
      <c r="B892" s="3"/>
      <c r="C892" s="3"/>
      <c r="D892" s="59"/>
      <c r="E892" s="59"/>
      <c r="F892" s="3"/>
    </row>
    <row r="893" spans="1:6" ht="15">
      <c r="A893" s="3"/>
      <c r="B893" s="3"/>
      <c r="C893" s="3"/>
      <c r="D893" s="59"/>
      <c r="E893" s="59"/>
      <c r="F893" s="3"/>
    </row>
    <row r="894" spans="1:6" ht="15">
      <c r="A894" s="3"/>
      <c r="B894" s="3"/>
      <c r="C894" s="3"/>
      <c r="D894" s="59"/>
      <c r="E894" s="59"/>
      <c r="F894" s="3"/>
    </row>
    <row r="895" spans="1:6" ht="15">
      <c r="A895" s="3"/>
      <c r="B895" s="3"/>
      <c r="C895" s="3"/>
      <c r="D895" s="59"/>
      <c r="E895" s="59"/>
      <c r="F895" s="3"/>
    </row>
    <row r="896" spans="1:6" ht="15">
      <c r="A896" s="3"/>
      <c r="B896" s="3"/>
      <c r="C896" s="3"/>
      <c r="D896" s="59"/>
      <c r="E896" s="59"/>
      <c r="F896" s="3"/>
    </row>
    <row r="897" spans="1:6" ht="15">
      <c r="A897" s="3"/>
      <c r="B897" s="3"/>
      <c r="C897" s="3"/>
      <c r="D897" s="59"/>
      <c r="E897" s="59"/>
      <c r="F897" s="3"/>
    </row>
    <row r="898" spans="1:6" ht="15">
      <c r="A898" s="3"/>
      <c r="B898" s="3"/>
      <c r="C898" s="3"/>
      <c r="D898" s="59"/>
      <c r="E898" s="59"/>
      <c r="F898" s="3"/>
    </row>
    <row r="899" spans="1:6" ht="15">
      <c r="A899" s="3"/>
      <c r="B899" s="3"/>
      <c r="C899" s="3"/>
      <c r="D899" s="59"/>
      <c r="E899" s="59"/>
      <c r="F899" s="3"/>
    </row>
    <row r="900" spans="1:6" ht="15">
      <c r="A900" s="3"/>
      <c r="B900" s="3"/>
      <c r="C900" s="3"/>
      <c r="D900" s="59"/>
      <c r="E900" s="59"/>
      <c r="F900" s="3"/>
    </row>
    <row r="901" spans="1:6" ht="15">
      <c r="A901" s="3"/>
      <c r="B901" s="3"/>
      <c r="C901" s="3"/>
      <c r="D901" s="59"/>
      <c r="E901" s="59"/>
      <c r="F901" s="3"/>
    </row>
    <row r="902" spans="1:6" ht="15">
      <c r="A902" s="3"/>
      <c r="B902" s="3"/>
      <c r="C902" s="3"/>
      <c r="D902" s="59"/>
      <c r="E902" s="59"/>
      <c r="F902" s="3"/>
    </row>
    <row r="903" spans="1:6" ht="15">
      <c r="A903" s="3"/>
      <c r="B903" s="3"/>
      <c r="C903" s="3"/>
      <c r="D903" s="59"/>
      <c r="E903" s="59"/>
      <c r="F903" s="3"/>
    </row>
    <row r="904" spans="1:6" ht="15">
      <c r="A904" s="3"/>
      <c r="B904" s="3"/>
      <c r="C904" s="3"/>
      <c r="D904" s="59"/>
      <c r="E904" s="59"/>
      <c r="F904" s="3"/>
    </row>
    <row r="905" spans="1:6" ht="15">
      <c r="A905" s="3"/>
      <c r="B905" s="3"/>
      <c r="C905" s="3"/>
      <c r="D905" s="59"/>
      <c r="E905" s="59"/>
      <c r="F905" s="3"/>
    </row>
    <row r="906" spans="1:6" ht="15">
      <c r="A906" s="3"/>
      <c r="B906" s="3"/>
      <c r="C906" s="3"/>
      <c r="D906" s="59"/>
      <c r="E906" s="59"/>
      <c r="F906" s="3"/>
    </row>
    <row r="907" spans="1:6" ht="15">
      <c r="A907" s="3"/>
      <c r="B907" s="3"/>
      <c r="C907" s="3"/>
      <c r="D907" s="59"/>
      <c r="E907" s="59"/>
      <c r="F907" s="3"/>
    </row>
    <row r="908" spans="1:6" ht="15">
      <c r="A908" s="3"/>
      <c r="B908" s="3"/>
      <c r="C908" s="3"/>
      <c r="D908" s="59"/>
      <c r="E908" s="59"/>
      <c r="F908" s="3"/>
    </row>
    <row r="909" spans="1:6" ht="15">
      <c r="A909" s="3"/>
      <c r="B909" s="3"/>
      <c r="C909" s="3"/>
      <c r="D909" s="59"/>
      <c r="E909" s="59"/>
      <c r="F909" s="3"/>
    </row>
    <row r="910" spans="1:6" ht="15">
      <c r="A910" s="3"/>
      <c r="B910" s="3"/>
      <c r="C910" s="3"/>
      <c r="D910" s="59"/>
      <c r="E910" s="59"/>
      <c r="F910" s="3"/>
    </row>
    <row r="911" spans="1:6" ht="15">
      <c r="A911" s="3"/>
      <c r="B911" s="3"/>
      <c r="C911" s="3"/>
      <c r="D911" s="59"/>
      <c r="E911" s="59"/>
      <c r="F911" s="3"/>
    </row>
    <row r="912" spans="1:6" ht="15">
      <c r="A912" s="3"/>
      <c r="B912" s="3"/>
      <c r="C912" s="3"/>
      <c r="D912" s="59"/>
      <c r="E912" s="59"/>
      <c r="F912" s="3"/>
    </row>
    <row r="913" ht="15">
      <c r="A913" s="3"/>
    </row>
    <row r="914" spans="1:6" ht="15">
      <c r="A914" s="3"/>
      <c r="B914" s="3"/>
      <c r="C914" s="3"/>
      <c r="D914" s="59"/>
      <c r="E914" s="59"/>
      <c r="F914" s="3"/>
    </row>
    <row r="915" spans="1:6" ht="15">
      <c r="A915" s="3"/>
      <c r="B915" s="3"/>
      <c r="C915" s="3"/>
      <c r="D915" s="59"/>
      <c r="E915" s="59"/>
      <c r="F915" s="3"/>
    </row>
    <row r="916" spans="1:6" ht="15">
      <c r="A916" s="3"/>
      <c r="B916" s="3"/>
      <c r="C916" s="3"/>
      <c r="D916" s="59"/>
      <c r="E916" s="59"/>
      <c r="F916" s="3"/>
    </row>
    <row r="917" spans="1:6" ht="15">
      <c r="A917" s="3"/>
      <c r="B917" s="3"/>
      <c r="C917" s="3"/>
      <c r="D917" s="59"/>
      <c r="E917" s="59"/>
      <c r="F917" s="3"/>
    </row>
    <row r="918" spans="1:6" ht="15">
      <c r="A918" s="3"/>
      <c r="B918" s="3"/>
      <c r="C918" s="3"/>
      <c r="D918" s="59"/>
      <c r="E918" s="59"/>
      <c r="F918" s="3"/>
    </row>
    <row r="919" spans="1:6" ht="15">
      <c r="A919" s="3"/>
      <c r="B919" s="3"/>
      <c r="C919" s="3"/>
      <c r="D919" s="59"/>
      <c r="E919" s="59"/>
      <c r="F919" s="3"/>
    </row>
    <row r="920" spans="1:6" ht="15">
      <c r="A920" s="3"/>
      <c r="B920" s="3"/>
      <c r="C920" s="3"/>
      <c r="D920" s="59"/>
      <c r="E920" s="59"/>
      <c r="F920" s="3"/>
    </row>
    <row r="921" spans="1:6" ht="15">
      <c r="A921" s="3"/>
      <c r="B921" s="3"/>
      <c r="C921" s="3"/>
      <c r="D921" s="59"/>
      <c r="E921" s="59"/>
      <c r="F921" s="3"/>
    </row>
    <row r="922" spans="1:6" ht="15">
      <c r="A922" s="3"/>
      <c r="B922" s="3"/>
      <c r="C922" s="3"/>
      <c r="D922" s="59"/>
      <c r="E922" s="59"/>
      <c r="F922" s="3"/>
    </row>
    <row r="923" spans="1:6" ht="15">
      <c r="A923" s="3"/>
      <c r="B923" s="3"/>
      <c r="C923" s="3"/>
      <c r="D923" s="59"/>
      <c r="E923" s="59"/>
      <c r="F923" s="3"/>
    </row>
    <row r="924" spans="1:6" ht="15">
      <c r="A924" s="3"/>
      <c r="B924" s="3"/>
      <c r="C924" s="3"/>
      <c r="D924" s="59"/>
      <c r="E924" s="59"/>
      <c r="F924" s="3"/>
    </row>
    <row r="925" spans="1:6" ht="15">
      <c r="A925" s="3"/>
      <c r="B925" s="3"/>
      <c r="C925" s="3"/>
      <c r="D925" s="59"/>
      <c r="E925" s="59"/>
      <c r="F925" s="3"/>
    </row>
    <row r="926" spans="1:6" ht="15">
      <c r="A926" s="3"/>
      <c r="B926" s="3"/>
      <c r="C926" s="3"/>
      <c r="D926" s="59"/>
      <c r="E926" s="59"/>
      <c r="F926" s="3"/>
    </row>
    <row r="927" spans="1:6" ht="15">
      <c r="A927" s="3"/>
      <c r="B927" s="3"/>
      <c r="C927" s="3"/>
      <c r="D927" s="59"/>
      <c r="E927" s="59"/>
      <c r="F927" s="3"/>
    </row>
    <row r="928" spans="1:6" ht="15">
      <c r="A928" s="3"/>
      <c r="B928" s="3"/>
      <c r="C928" s="3"/>
      <c r="D928" s="59"/>
      <c r="E928" s="59"/>
      <c r="F928" s="3"/>
    </row>
    <row r="929" spans="1:6" ht="15">
      <c r="A929" s="3"/>
      <c r="B929" s="3"/>
      <c r="C929" s="3"/>
      <c r="D929" s="59"/>
      <c r="E929" s="59"/>
      <c r="F929" s="3"/>
    </row>
    <row r="930" spans="1:6" ht="15">
      <c r="A930" s="3"/>
      <c r="B930" s="3"/>
      <c r="C930" s="3"/>
      <c r="D930" s="59"/>
      <c r="E930" s="59"/>
      <c r="F930" s="3"/>
    </row>
    <row r="931" spans="1:6" ht="15">
      <c r="A931" s="3"/>
      <c r="B931" s="3"/>
      <c r="C931" s="3"/>
      <c r="D931" s="59"/>
      <c r="E931" s="59"/>
      <c r="F931" s="3"/>
    </row>
    <row r="932" spans="1:6" ht="15">
      <c r="A932" s="3"/>
      <c r="B932" s="3"/>
      <c r="C932" s="3"/>
      <c r="D932" s="59"/>
      <c r="E932" s="59"/>
      <c r="F932" s="3"/>
    </row>
    <row r="933" spans="1:6" ht="15">
      <c r="A933" s="3"/>
      <c r="B933" s="3"/>
      <c r="C933" s="3"/>
      <c r="D933" s="59"/>
      <c r="E933" s="59"/>
      <c r="F933" s="3"/>
    </row>
    <row r="934" ht="15">
      <c r="A934" s="3"/>
    </row>
    <row r="935" spans="1:6" ht="15">
      <c r="A935" s="3"/>
      <c r="B935" s="3"/>
      <c r="C935" s="3"/>
      <c r="D935" s="59"/>
      <c r="E935" s="59"/>
      <c r="F935" s="3"/>
    </row>
    <row r="936" spans="1:6" ht="15">
      <c r="A936" s="3"/>
      <c r="B936" s="3"/>
      <c r="C936" s="3"/>
      <c r="D936" s="59"/>
      <c r="E936" s="59"/>
      <c r="F936" s="3"/>
    </row>
    <row r="937" spans="1:6" ht="15">
      <c r="A937" s="3"/>
      <c r="B937" s="3"/>
      <c r="C937" s="3"/>
      <c r="D937" s="59"/>
      <c r="E937" s="59"/>
      <c r="F937" s="3"/>
    </row>
    <row r="938" spans="1:6" ht="15">
      <c r="A938" s="3"/>
      <c r="B938" s="3"/>
      <c r="C938" s="3"/>
      <c r="D938" s="59"/>
      <c r="E938" s="59"/>
      <c r="F938" s="3"/>
    </row>
    <row r="939" spans="1:6" ht="15">
      <c r="A939" s="3"/>
      <c r="B939" s="3"/>
      <c r="C939" s="3"/>
      <c r="D939" s="59"/>
      <c r="E939" s="59"/>
      <c r="F939" s="3"/>
    </row>
    <row r="940" spans="1:6" ht="15">
      <c r="A940" s="3"/>
      <c r="B940" s="3"/>
      <c r="C940" s="3"/>
      <c r="D940" s="59"/>
      <c r="E940" s="59"/>
      <c r="F940" s="3"/>
    </row>
    <row r="941" spans="1:6" ht="15">
      <c r="A941" s="3"/>
      <c r="B941" s="3"/>
      <c r="C941" s="3"/>
      <c r="D941" s="59"/>
      <c r="E941" s="59"/>
      <c r="F941" s="3"/>
    </row>
    <row r="942" spans="1:6" ht="15">
      <c r="A942" s="3"/>
      <c r="B942" s="3"/>
      <c r="C942" s="3"/>
      <c r="D942" s="59"/>
      <c r="E942" s="59"/>
      <c r="F942" s="3"/>
    </row>
    <row r="943" spans="1:6" ht="15">
      <c r="A943" s="3"/>
      <c r="B943" s="3"/>
      <c r="C943" s="3"/>
      <c r="D943" s="59"/>
      <c r="E943" s="59"/>
      <c r="F943" s="3"/>
    </row>
    <row r="944" spans="1:6" ht="15">
      <c r="A944" s="3"/>
      <c r="B944" s="3"/>
      <c r="C944" s="3"/>
      <c r="D944" s="59"/>
      <c r="E944" s="59"/>
      <c r="F944" s="3"/>
    </row>
    <row r="945" spans="1:6" ht="15">
      <c r="A945" s="3"/>
      <c r="B945" s="3"/>
      <c r="C945" s="3"/>
      <c r="D945" s="59"/>
      <c r="E945" s="59"/>
      <c r="F945" s="3"/>
    </row>
    <row r="946" spans="1:6" ht="15">
      <c r="A946" s="3"/>
      <c r="B946" s="3"/>
      <c r="C946" s="3"/>
      <c r="D946" s="59"/>
      <c r="E946" s="59"/>
      <c r="F946" s="3"/>
    </row>
    <row r="947" spans="1:6" ht="15">
      <c r="A947" s="3"/>
      <c r="B947" s="3"/>
      <c r="C947" s="3"/>
      <c r="D947" s="59"/>
      <c r="E947" s="59"/>
      <c r="F947" s="3"/>
    </row>
    <row r="948" spans="1:6" ht="15">
      <c r="A948" s="3"/>
      <c r="B948" s="3"/>
      <c r="C948" s="3"/>
      <c r="D948" s="59"/>
      <c r="E948" s="59"/>
      <c r="F948" s="3"/>
    </row>
    <row r="949" spans="1:6" ht="15">
      <c r="A949" s="3"/>
      <c r="B949" s="3"/>
      <c r="C949" s="3"/>
      <c r="D949" s="59"/>
      <c r="E949" s="59"/>
      <c r="F949" s="3"/>
    </row>
    <row r="950" spans="1:6" ht="15">
      <c r="A950" s="3"/>
      <c r="B950" s="3"/>
      <c r="C950" s="3"/>
      <c r="D950" s="59"/>
      <c r="E950" s="59"/>
      <c r="F950" s="3"/>
    </row>
    <row r="951" spans="1:6" ht="15">
      <c r="A951" s="3"/>
      <c r="B951" s="3"/>
      <c r="C951" s="3"/>
      <c r="D951" s="59"/>
      <c r="E951" s="59"/>
      <c r="F951" s="3"/>
    </row>
    <row r="952" spans="1:6" ht="15">
      <c r="A952" s="3"/>
      <c r="B952" s="3"/>
      <c r="C952" s="3"/>
      <c r="D952" s="59"/>
      <c r="E952" s="59"/>
      <c r="F952" s="3"/>
    </row>
    <row r="953" spans="1:6" ht="15">
      <c r="A953" s="3"/>
      <c r="B953" s="3"/>
      <c r="C953" s="3"/>
      <c r="D953" s="59"/>
      <c r="E953" s="59"/>
      <c r="F953" s="3"/>
    </row>
    <row r="954" spans="1:6" ht="15">
      <c r="A954" s="3"/>
      <c r="B954" s="3"/>
      <c r="C954" s="3"/>
      <c r="D954" s="59"/>
      <c r="E954" s="59"/>
      <c r="F954" s="3"/>
    </row>
    <row r="955" spans="1:6" ht="15">
      <c r="A955" s="3"/>
      <c r="B955" s="3"/>
      <c r="C955" s="3"/>
      <c r="D955" s="59"/>
      <c r="E955" s="59"/>
      <c r="F955" s="3"/>
    </row>
    <row r="956" spans="1:6" ht="15">
      <c r="A956" s="3"/>
      <c r="B956" s="3"/>
      <c r="C956" s="3"/>
      <c r="D956" s="59"/>
      <c r="E956" s="59"/>
      <c r="F956" s="3"/>
    </row>
    <row r="957" spans="1:6" ht="15">
      <c r="A957" s="3"/>
      <c r="B957" s="3"/>
      <c r="C957" s="3"/>
      <c r="D957" s="59"/>
      <c r="E957" s="59"/>
      <c r="F957" s="3"/>
    </row>
    <row r="958" spans="1:6" ht="15">
      <c r="A958" s="3"/>
      <c r="B958" s="3"/>
      <c r="C958" s="3"/>
      <c r="D958" s="59"/>
      <c r="E958" s="59"/>
      <c r="F958" s="3"/>
    </row>
    <row r="959" spans="1:6" ht="15">
      <c r="A959" s="3"/>
      <c r="B959" s="3"/>
      <c r="C959" s="3"/>
      <c r="D959" s="59"/>
      <c r="E959" s="59"/>
      <c r="F959" s="3"/>
    </row>
    <row r="960" spans="1:6" ht="15">
      <c r="A960" s="3"/>
      <c r="B960" s="3"/>
      <c r="C960" s="3"/>
      <c r="D960" s="59"/>
      <c r="E960" s="59"/>
      <c r="F960" s="3"/>
    </row>
    <row r="961" spans="1:6" ht="15">
      <c r="A961" s="3"/>
      <c r="B961" s="3"/>
      <c r="C961" s="3"/>
      <c r="D961" s="59"/>
      <c r="E961" s="59"/>
      <c r="F961" s="3"/>
    </row>
    <row r="962" spans="1:6" ht="15">
      <c r="A962" s="3"/>
      <c r="B962" s="3"/>
      <c r="C962" s="3"/>
      <c r="D962" s="59"/>
      <c r="E962" s="59"/>
      <c r="F962" s="3"/>
    </row>
    <row r="963" spans="1:6" ht="15">
      <c r="A963" s="3"/>
      <c r="B963" s="3"/>
      <c r="C963" s="3"/>
      <c r="D963" s="59"/>
      <c r="E963" s="59"/>
      <c r="F963" s="3"/>
    </row>
    <row r="964" spans="1:6" ht="15">
      <c r="A964" s="3"/>
      <c r="B964" s="3"/>
      <c r="C964" s="3"/>
      <c r="D964" s="59"/>
      <c r="E964" s="59"/>
      <c r="F964" s="3"/>
    </row>
    <row r="965" spans="1:6" ht="15">
      <c r="A965" s="3"/>
      <c r="B965" s="3"/>
      <c r="C965" s="3"/>
      <c r="D965" s="59"/>
      <c r="E965" s="59"/>
      <c r="F965" s="3"/>
    </row>
    <row r="966" spans="1:6" ht="15">
      <c r="A966" s="3"/>
      <c r="B966" s="3"/>
      <c r="C966" s="3"/>
      <c r="D966" s="59"/>
      <c r="E966" s="59"/>
      <c r="F966" s="3"/>
    </row>
    <row r="967" spans="1:6" ht="15">
      <c r="A967" s="3"/>
      <c r="B967" s="3"/>
      <c r="C967" s="3"/>
      <c r="D967" s="59"/>
      <c r="E967" s="59"/>
      <c r="F967" s="3"/>
    </row>
    <row r="968" spans="1:6" ht="15">
      <c r="A968" s="3"/>
      <c r="B968" s="3"/>
      <c r="C968" s="3"/>
      <c r="D968" s="59"/>
      <c r="E968" s="59"/>
      <c r="F968" s="3"/>
    </row>
    <row r="969" spans="1:6" ht="15">
      <c r="A969" s="3"/>
      <c r="B969" s="3"/>
      <c r="C969" s="3"/>
      <c r="D969" s="59"/>
      <c r="E969" s="59"/>
      <c r="F969" s="3"/>
    </row>
    <row r="970" spans="1:6" ht="15">
      <c r="A970" s="3"/>
      <c r="B970" s="3"/>
      <c r="C970" s="3"/>
      <c r="D970" s="59"/>
      <c r="E970" s="59"/>
      <c r="F970" s="3"/>
    </row>
    <row r="971" spans="1:6" ht="15">
      <c r="A971" s="3"/>
      <c r="B971" s="3"/>
      <c r="C971" s="3"/>
      <c r="D971" s="59"/>
      <c r="E971" s="59"/>
      <c r="F971" s="3"/>
    </row>
    <row r="972" spans="1:6" ht="15">
      <c r="A972" s="3"/>
      <c r="B972" s="3"/>
      <c r="C972" s="3"/>
      <c r="D972" s="59"/>
      <c r="E972" s="59"/>
      <c r="F972" s="3"/>
    </row>
    <row r="973" spans="1:6" ht="15">
      <c r="A973" s="3"/>
      <c r="B973" s="3"/>
      <c r="C973" s="3"/>
      <c r="D973" s="59"/>
      <c r="E973" s="59"/>
      <c r="F973" s="3"/>
    </row>
    <row r="974" spans="1:6" ht="15">
      <c r="A974" s="3"/>
      <c r="B974" s="3"/>
      <c r="C974" s="3"/>
      <c r="D974" s="59"/>
      <c r="E974" s="59"/>
      <c r="F974" s="3"/>
    </row>
    <row r="975" spans="1:6" ht="15">
      <c r="A975" s="3"/>
      <c r="B975" s="3"/>
      <c r="C975" s="3"/>
      <c r="D975" s="59"/>
      <c r="E975" s="59"/>
      <c r="F975" s="3"/>
    </row>
    <row r="976" spans="1:6" ht="15">
      <c r="A976" s="3"/>
      <c r="B976" s="3"/>
      <c r="C976" s="3"/>
      <c r="D976" s="59"/>
      <c r="E976" s="59"/>
      <c r="F976" s="3"/>
    </row>
    <row r="977" spans="1:6" ht="15">
      <c r="A977" s="3"/>
      <c r="B977" s="3"/>
      <c r="C977" s="3"/>
      <c r="D977" s="59"/>
      <c r="E977" s="59"/>
      <c r="F977" s="3"/>
    </row>
    <row r="978" spans="1:6" ht="15">
      <c r="A978" s="3"/>
      <c r="B978" s="3"/>
      <c r="C978" s="3"/>
      <c r="D978" s="59"/>
      <c r="E978" s="59"/>
      <c r="F978" s="3"/>
    </row>
    <row r="979" spans="1:6" ht="15">
      <c r="A979" s="3"/>
      <c r="B979" s="3"/>
      <c r="C979" s="3"/>
      <c r="D979" s="59"/>
      <c r="E979" s="59"/>
      <c r="F979" s="3"/>
    </row>
    <row r="980" spans="1:6" ht="15">
      <c r="A980" s="3"/>
      <c r="B980" s="3"/>
      <c r="C980" s="3"/>
      <c r="D980" s="59"/>
      <c r="E980" s="59"/>
      <c r="F980" s="3"/>
    </row>
    <row r="981" spans="1:6" ht="15">
      <c r="A981" s="3"/>
      <c r="B981" s="3"/>
      <c r="C981" s="3"/>
      <c r="D981" s="59"/>
      <c r="E981" s="59"/>
      <c r="F981" s="3"/>
    </row>
    <row r="982" spans="1:6" ht="15">
      <c r="A982" s="3"/>
      <c r="B982" s="3"/>
      <c r="C982" s="3"/>
      <c r="D982" s="59"/>
      <c r="E982" s="59"/>
      <c r="F982" s="3"/>
    </row>
    <row r="983" spans="1:6" ht="15">
      <c r="A983" s="3"/>
      <c r="B983" s="3"/>
      <c r="C983" s="3"/>
      <c r="D983" s="59"/>
      <c r="E983" s="59"/>
      <c r="F983" s="3"/>
    </row>
    <row r="984" spans="1:6" ht="15">
      <c r="A984" s="3"/>
      <c r="B984" s="3"/>
      <c r="C984" s="3"/>
      <c r="D984" s="59"/>
      <c r="E984" s="59"/>
      <c r="F984" s="3"/>
    </row>
    <row r="985" spans="1:6" ht="15">
      <c r="A985" s="3"/>
      <c r="B985" s="3"/>
      <c r="C985" s="3"/>
      <c r="D985" s="59"/>
      <c r="E985" s="59"/>
      <c r="F985" s="3"/>
    </row>
    <row r="986" spans="1:6" ht="15">
      <c r="A986" s="3"/>
      <c r="B986" s="3"/>
      <c r="C986" s="3"/>
      <c r="D986" s="59"/>
      <c r="E986" s="59"/>
      <c r="F986" s="3"/>
    </row>
    <row r="987" spans="1:6" ht="15">
      <c r="A987" s="3"/>
      <c r="B987" s="3"/>
      <c r="C987" s="3"/>
      <c r="D987" s="59"/>
      <c r="E987" s="59"/>
      <c r="F987" s="3"/>
    </row>
    <row r="988" spans="1:6" ht="15">
      <c r="A988" s="3"/>
      <c r="B988" s="3"/>
      <c r="C988" s="3"/>
      <c r="D988" s="59"/>
      <c r="E988" s="59"/>
      <c r="F988" s="3"/>
    </row>
    <row r="989" spans="1:6" ht="15">
      <c r="A989" s="3"/>
      <c r="B989" s="3"/>
      <c r="C989" s="3"/>
      <c r="D989" s="59"/>
      <c r="E989" s="59"/>
      <c r="F989" s="3"/>
    </row>
    <row r="990" spans="1:6" ht="15">
      <c r="A990" s="3"/>
      <c r="B990" s="3"/>
      <c r="C990" s="3"/>
      <c r="D990" s="59"/>
      <c r="E990" s="59"/>
      <c r="F990" s="3"/>
    </row>
    <row r="991" spans="1:6" ht="15">
      <c r="A991" s="3"/>
      <c r="B991" s="3"/>
      <c r="C991" s="3"/>
      <c r="D991" s="59"/>
      <c r="E991" s="59"/>
      <c r="F991" s="3"/>
    </row>
    <row r="992" spans="1:6" ht="15">
      <c r="A992" s="3"/>
      <c r="B992" s="3"/>
      <c r="C992" s="3"/>
      <c r="D992" s="59"/>
      <c r="E992" s="59"/>
      <c r="F992" s="3"/>
    </row>
    <row r="993" spans="1:6" ht="15">
      <c r="A993" s="3"/>
      <c r="B993" s="3"/>
      <c r="C993" s="3"/>
      <c r="D993" s="59"/>
      <c r="E993" s="59"/>
      <c r="F993" s="3"/>
    </row>
    <row r="994" spans="1:6" ht="15">
      <c r="A994" s="3"/>
      <c r="B994" s="3"/>
      <c r="C994" s="3"/>
      <c r="D994" s="59"/>
      <c r="E994" s="59"/>
      <c r="F994" s="3"/>
    </row>
    <row r="995" spans="1:6" ht="15">
      <c r="A995" s="3"/>
      <c r="B995" s="3"/>
      <c r="C995" s="3"/>
      <c r="D995" s="59"/>
      <c r="E995" s="59"/>
      <c r="F995" s="3"/>
    </row>
    <row r="996" spans="1:6" ht="15">
      <c r="A996" s="3"/>
      <c r="B996" s="3"/>
      <c r="C996" s="3"/>
      <c r="D996" s="59"/>
      <c r="E996" s="59"/>
      <c r="F996" s="3"/>
    </row>
    <row r="997" spans="1:6" ht="15">
      <c r="A997" s="3"/>
      <c r="B997" s="3"/>
      <c r="C997" s="3"/>
      <c r="D997" s="59"/>
      <c r="E997" s="59"/>
      <c r="F997" s="3"/>
    </row>
    <row r="998" spans="1:6" ht="15">
      <c r="A998" s="3"/>
      <c r="B998" s="3"/>
      <c r="C998" s="3"/>
      <c r="D998" s="59"/>
      <c r="E998" s="59"/>
      <c r="F998" s="3"/>
    </row>
    <row r="999" spans="1:6" ht="15">
      <c r="A999" s="3"/>
      <c r="B999" s="3"/>
      <c r="C999" s="3"/>
      <c r="D999" s="59"/>
      <c r="E999" s="59"/>
      <c r="F999" s="3"/>
    </row>
    <row r="1000" spans="1:6" ht="15">
      <c r="A1000" s="3"/>
      <c r="B1000" s="3"/>
      <c r="C1000" s="3"/>
      <c r="D1000" s="59"/>
      <c r="E1000" s="59"/>
      <c r="F1000" s="3"/>
    </row>
    <row r="1001" spans="1:6" ht="15">
      <c r="A1001" s="3"/>
      <c r="B1001" s="3"/>
      <c r="C1001" s="3"/>
      <c r="D1001" s="59"/>
      <c r="E1001" s="59"/>
      <c r="F1001" s="3"/>
    </row>
    <row r="1002" spans="1:6" ht="15">
      <c r="A1002" s="3"/>
      <c r="B1002" s="3"/>
      <c r="C1002" s="3"/>
      <c r="D1002" s="59"/>
      <c r="E1002" s="59"/>
      <c r="F1002" s="3"/>
    </row>
    <row r="1003" spans="1:6" ht="15">
      <c r="A1003" s="3"/>
      <c r="B1003" s="3"/>
      <c r="C1003" s="3"/>
      <c r="D1003" s="59"/>
      <c r="E1003" s="59"/>
      <c r="F1003" s="3"/>
    </row>
    <row r="1004" spans="1:6" ht="15">
      <c r="A1004" s="3"/>
      <c r="B1004" s="3"/>
      <c r="C1004" s="3"/>
      <c r="D1004" s="59"/>
      <c r="E1004" s="59"/>
      <c r="F1004" s="3"/>
    </row>
    <row r="1005" spans="1:6" ht="15">
      <c r="A1005" s="3"/>
      <c r="B1005" s="3"/>
      <c r="C1005" s="3"/>
      <c r="D1005" s="59"/>
      <c r="E1005" s="59"/>
      <c r="F1005" s="3"/>
    </row>
    <row r="1006" spans="1:6" ht="15">
      <c r="A1006" s="3"/>
      <c r="B1006" s="3"/>
      <c r="C1006" s="3"/>
      <c r="D1006" s="59"/>
      <c r="E1006" s="59"/>
      <c r="F1006" s="3"/>
    </row>
    <row r="1007" spans="1:6" ht="15">
      <c r="A1007" s="3"/>
      <c r="B1007" s="3"/>
      <c r="C1007" s="3"/>
      <c r="D1007" s="59"/>
      <c r="E1007" s="59"/>
      <c r="F1007" s="3"/>
    </row>
    <row r="1008" spans="1:6" ht="15">
      <c r="A1008" s="3"/>
      <c r="B1008" s="3"/>
      <c r="C1008" s="3"/>
      <c r="D1008" s="59"/>
      <c r="E1008" s="59"/>
      <c r="F1008" s="3"/>
    </row>
    <row r="1009" spans="1:6" ht="15">
      <c r="A1009" s="3"/>
      <c r="B1009" s="3"/>
      <c r="C1009" s="3"/>
      <c r="D1009" s="59"/>
      <c r="E1009" s="59"/>
      <c r="F1009" s="3"/>
    </row>
    <row r="1010" spans="1:6" ht="15">
      <c r="A1010" s="3"/>
      <c r="B1010" s="3"/>
      <c r="C1010" s="3"/>
      <c r="D1010" s="59"/>
      <c r="E1010" s="59"/>
      <c r="F1010" s="3"/>
    </row>
    <row r="1011" spans="1:6" ht="15">
      <c r="A1011" s="3"/>
      <c r="B1011" s="3"/>
      <c r="C1011" s="3"/>
      <c r="D1011" s="59"/>
      <c r="E1011" s="59"/>
      <c r="F1011" s="3"/>
    </row>
    <row r="1012" spans="1:6" ht="15">
      <c r="A1012" s="3"/>
      <c r="B1012" s="3"/>
      <c r="C1012" s="3"/>
      <c r="D1012" s="59"/>
      <c r="E1012" s="59"/>
      <c r="F1012" s="3"/>
    </row>
    <row r="1013" spans="1:6" ht="15">
      <c r="A1013" s="3"/>
      <c r="B1013" s="3"/>
      <c r="C1013" s="3"/>
      <c r="D1013" s="59"/>
      <c r="E1013" s="59"/>
      <c r="F1013" s="3"/>
    </row>
    <row r="1014" spans="1:6" ht="15">
      <c r="A1014" s="3"/>
      <c r="B1014" s="3"/>
      <c r="C1014" s="3"/>
      <c r="D1014" s="59"/>
      <c r="E1014" s="59"/>
      <c r="F1014" s="3"/>
    </row>
    <row r="1015" spans="1:6" ht="15">
      <c r="A1015" s="3"/>
      <c r="B1015" s="3"/>
      <c r="C1015" s="3"/>
      <c r="D1015" s="59"/>
      <c r="E1015" s="59"/>
      <c r="F1015" s="3"/>
    </row>
    <row r="1016" spans="1:6" ht="15">
      <c r="A1016" s="3"/>
      <c r="B1016" s="3"/>
      <c r="C1016" s="3"/>
      <c r="D1016" s="59"/>
      <c r="E1016" s="59"/>
      <c r="F1016" s="3"/>
    </row>
    <row r="1017" spans="1:6" ht="15">
      <c r="A1017" s="3"/>
      <c r="B1017" s="3"/>
      <c r="C1017" s="3"/>
      <c r="D1017" s="59"/>
      <c r="E1017" s="59"/>
      <c r="F1017" s="3"/>
    </row>
    <row r="1018" spans="1:6" ht="15">
      <c r="A1018" s="3"/>
      <c r="B1018" s="3"/>
      <c r="C1018" s="3"/>
      <c r="D1018" s="59"/>
      <c r="E1018" s="59"/>
      <c r="F1018" s="3"/>
    </row>
    <row r="1019" spans="1:6" ht="15">
      <c r="A1019" s="3"/>
      <c r="B1019" s="3"/>
      <c r="C1019" s="3"/>
      <c r="D1019" s="59"/>
      <c r="E1019" s="59"/>
      <c r="F1019" s="3"/>
    </row>
    <row r="1020" spans="1:6" ht="15">
      <c r="A1020" s="3"/>
      <c r="B1020" s="3"/>
      <c r="C1020" s="3"/>
      <c r="D1020" s="59"/>
      <c r="E1020" s="59"/>
      <c r="F1020" s="3"/>
    </row>
    <row r="1021" spans="1:6" ht="15">
      <c r="A1021" s="3"/>
      <c r="B1021" s="3"/>
      <c r="C1021" s="3"/>
      <c r="D1021" s="59"/>
      <c r="E1021" s="59"/>
      <c r="F1021" s="3"/>
    </row>
    <row r="1022" spans="1:6" ht="15">
      <c r="A1022" s="3"/>
      <c r="B1022" s="3"/>
      <c r="C1022" s="3"/>
      <c r="D1022" s="59"/>
      <c r="E1022" s="59"/>
      <c r="F1022" s="3"/>
    </row>
    <row r="1023" spans="1:6" ht="15">
      <c r="A1023" s="3"/>
      <c r="B1023" s="3"/>
      <c r="C1023" s="3"/>
      <c r="D1023" s="59"/>
      <c r="E1023" s="59"/>
      <c r="F1023" s="3"/>
    </row>
    <row r="1024" spans="1:6" ht="15">
      <c r="A1024" s="3"/>
      <c r="B1024" s="3"/>
      <c r="C1024" s="3"/>
      <c r="D1024" s="59"/>
      <c r="E1024" s="59"/>
      <c r="F1024" s="3"/>
    </row>
    <row r="1025" spans="1:6" ht="15">
      <c r="A1025" s="3"/>
      <c r="B1025" s="3"/>
      <c r="C1025" s="3"/>
      <c r="D1025" s="59"/>
      <c r="E1025" s="59"/>
      <c r="F1025" s="3"/>
    </row>
    <row r="1026" spans="1:6" ht="15">
      <c r="A1026" s="3"/>
      <c r="B1026" s="3"/>
      <c r="C1026" s="3"/>
      <c r="D1026" s="59"/>
      <c r="E1026" s="59"/>
      <c r="F1026" s="3"/>
    </row>
    <row r="1027" spans="1:6" ht="15">
      <c r="A1027" s="3"/>
      <c r="B1027" s="3"/>
      <c r="C1027" s="3"/>
      <c r="D1027" s="59"/>
      <c r="E1027" s="59"/>
      <c r="F1027" s="3"/>
    </row>
    <row r="1028" spans="1:6" ht="15">
      <c r="A1028" s="3"/>
      <c r="B1028" s="3"/>
      <c r="C1028" s="3"/>
      <c r="D1028" s="59"/>
      <c r="E1028" s="59"/>
      <c r="F1028" s="3"/>
    </row>
    <row r="1029" spans="1:6" ht="15">
      <c r="A1029" s="3"/>
      <c r="B1029" s="3"/>
      <c r="C1029" s="3"/>
      <c r="D1029" s="59"/>
      <c r="E1029" s="59"/>
      <c r="F1029" s="3"/>
    </row>
    <row r="1030" spans="1:6" ht="15">
      <c r="A1030" s="3"/>
      <c r="B1030" s="3"/>
      <c r="C1030" s="3"/>
      <c r="D1030" s="59"/>
      <c r="E1030" s="59"/>
      <c r="F1030" s="3"/>
    </row>
    <row r="1031" spans="1:6" ht="15">
      <c r="A1031" s="3"/>
      <c r="B1031" s="3"/>
      <c r="C1031" s="3"/>
      <c r="D1031" s="59"/>
      <c r="E1031" s="59"/>
      <c r="F1031" s="3"/>
    </row>
    <row r="1032" spans="1:6" ht="15">
      <c r="A1032" s="3"/>
      <c r="B1032" s="3"/>
      <c r="C1032" s="3"/>
      <c r="D1032" s="59"/>
      <c r="E1032" s="59"/>
      <c r="F1032" s="3"/>
    </row>
    <row r="1033" spans="1:6" ht="15">
      <c r="A1033" s="3"/>
      <c r="B1033" s="3"/>
      <c r="C1033" s="3"/>
      <c r="D1033" s="59"/>
      <c r="E1033" s="59"/>
      <c r="F1033" s="3"/>
    </row>
    <row r="1034" spans="1:6" ht="15">
      <c r="A1034" s="3"/>
      <c r="B1034" s="3"/>
      <c r="C1034" s="3"/>
      <c r="D1034" s="59"/>
      <c r="E1034" s="59"/>
      <c r="F1034" s="3"/>
    </row>
    <row r="1035" spans="1:6" ht="15">
      <c r="A1035" s="3"/>
      <c r="B1035" s="3"/>
      <c r="C1035" s="3"/>
      <c r="D1035" s="59"/>
      <c r="E1035" s="59"/>
      <c r="F1035" s="3"/>
    </row>
    <row r="1036" spans="1:6" ht="15">
      <c r="A1036" s="3"/>
      <c r="B1036" s="3"/>
      <c r="C1036" s="3"/>
      <c r="D1036" s="59"/>
      <c r="E1036" s="59"/>
      <c r="F1036" s="3"/>
    </row>
    <row r="1037" spans="1:6" ht="15">
      <c r="A1037" s="3"/>
      <c r="B1037" s="3"/>
      <c r="C1037" s="3"/>
      <c r="D1037" s="59"/>
      <c r="E1037" s="59"/>
      <c r="F1037" s="3"/>
    </row>
    <row r="1038" spans="1:6" ht="15">
      <c r="A1038" s="3"/>
      <c r="B1038" s="3"/>
      <c r="C1038" s="3"/>
      <c r="D1038" s="59"/>
      <c r="E1038" s="59"/>
      <c r="F1038" s="3"/>
    </row>
    <row r="1039" spans="1:6" ht="15">
      <c r="A1039" s="3"/>
      <c r="B1039" s="3"/>
      <c r="C1039" s="3"/>
      <c r="D1039" s="59"/>
      <c r="E1039" s="59"/>
      <c r="F1039" s="3"/>
    </row>
    <row r="1040" spans="1:6" ht="15">
      <c r="A1040" s="3"/>
      <c r="B1040" s="3"/>
      <c r="C1040" s="3"/>
      <c r="D1040" s="59"/>
      <c r="E1040" s="59"/>
      <c r="F1040" s="3"/>
    </row>
    <row r="1041" spans="1:6" ht="15">
      <c r="A1041" s="3"/>
      <c r="B1041" s="3"/>
      <c r="C1041" s="3"/>
      <c r="D1041" s="59"/>
      <c r="E1041" s="59"/>
      <c r="F1041" s="3"/>
    </row>
    <row r="1042" spans="1:6" ht="15">
      <c r="A1042" s="3"/>
      <c r="B1042" s="3"/>
      <c r="C1042" s="3"/>
      <c r="D1042" s="59"/>
      <c r="E1042" s="59"/>
      <c r="F1042" s="3"/>
    </row>
    <row r="1043" ht="15">
      <c r="A1043" s="3"/>
    </row>
    <row r="1044" spans="1:6" ht="15">
      <c r="A1044" s="3"/>
      <c r="B1044" s="3"/>
      <c r="C1044" s="3"/>
      <c r="D1044" s="59"/>
      <c r="E1044" s="59"/>
      <c r="F1044" s="3"/>
    </row>
    <row r="1045" spans="1:6" ht="15">
      <c r="A1045" s="3"/>
      <c r="B1045" s="3"/>
      <c r="C1045" s="3"/>
      <c r="D1045" s="59"/>
      <c r="E1045" s="59"/>
      <c r="F1045" s="3"/>
    </row>
    <row r="1046" spans="1:6" ht="15">
      <c r="A1046" s="3"/>
      <c r="B1046" s="3"/>
      <c r="C1046" s="3"/>
      <c r="D1046" s="59"/>
      <c r="E1046" s="59"/>
      <c r="F1046" s="3"/>
    </row>
    <row r="1047" spans="1:6" ht="15">
      <c r="A1047" s="3"/>
      <c r="B1047" s="3"/>
      <c r="C1047" s="3"/>
      <c r="D1047" s="59"/>
      <c r="E1047" s="59"/>
      <c r="F1047" s="3"/>
    </row>
    <row r="1048" spans="1:6" ht="15">
      <c r="A1048" s="3"/>
      <c r="B1048" s="3"/>
      <c r="C1048" s="3"/>
      <c r="D1048" s="59"/>
      <c r="E1048" s="59"/>
      <c r="F1048" s="3"/>
    </row>
    <row r="1049" spans="1:6" ht="15">
      <c r="A1049" s="3"/>
      <c r="B1049" s="3"/>
      <c r="C1049" s="3"/>
      <c r="D1049" s="59"/>
      <c r="E1049" s="59"/>
      <c r="F1049" s="3"/>
    </row>
    <row r="1050" spans="1:6" ht="15">
      <c r="A1050" s="3"/>
      <c r="B1050" s="3"/>
      <c r="C1050" s="3"/>
      <c r="D1050" s="59"/>
      <c r="E1050" s="59"/>
      <c r="F1050" s="3"/>
    </row>
    <row r="1051" spans="1:6" ht="15">
      <c r="A1051" s="3"/>
      <c r="B1051" s="3"/>
      <c r="C1051" s="3"/>
      <c r="D1051" s="59"/>
      <c r="E1051" s="59"/>
      <c r="F1051" s="3"/>
    </row>
    <row r="1052" spans="1:6" ht="15">
      <c r="A1052" s="3"/>
      <c r="B1052" s="3"/>
      <c r="C1052" s="3"/>
      <c r="D1052" s="59"/>
      <c r="E1052" s="59"/>
      <c r="F1052" s="3"/>
    </row>
    <row r="1053" spans="1:6" ht="15">
      <c r="A1053" s="3"/>
      <c r="B1053" s="3"/>
      <c r="C1053" s="3"/>
      <c r="D1053" s="59"/>
      <c r="E1053" s="59"/>
      <c r="F1053" s="3"/>
    </row>
    <row r="1054" spans="1:6" ht="15">
      <c r="A1054" s="3"/>
      <c r="B1054" s="3"/>
      <c r="C1054" s="3"/>
      <c r="D1054" s="59"/>
      <c r="E1054" s="59"/>
      <c r="F1054" s="3"/>
    </row>
    <row r="1055" spans="1:6" ht="15">
      <c r="A1055" s="3"/>
      <c r="B1055" s="3"/>
      <c r="C1055" s="3"/>
      <c r="D1055" s="59"/>
      <c r="E1055" s="59"/>
      <c r="F1055" s="3"/>
    </row>
    <row r="1056" spans="1:6" ht="15">
      <c r="A1056" s="3"/>
      <c r="B1056" s="3"/>
      <c r="C1056" s="3"/>
      <c r="D1056" s="59"/>
      <c r="E1056" s="59"/>
      <c r="F1056" s="3"/>
    </row>
    <row r="1057" spans="1:6" ht="15">
      <c r="A1057" s="3"/>
      <c r="B1057" s="3"/>
      <c r="C1057" s="3"/>
      <c r="D1057" s="59"/>
      <c r="E1057" s="59"/>
      <c r="F1057" s="3"/>
    </row>
    <row r="1058" spans="1:6" ht="15">
      <c r="A1058" s="3"/>
      <c r="B1058" s="3"/>
      <c r="C1058" s="3"/>
      <c r="D1058" s="59"/>
      <c r="E1058" s="59"/>
      <c r="F1058" s="3"/>
    </row>
    <row r="1059" spans="1:6" ht="15">
      <c r="A1059" s="3"/>
      <c r="B1059" s="3"/>
      <c r="C1059" s="3"/>
      <c r="D1059" s="59"/>
      <c r="E1059" s="59"/>
      <c r="F1059" s="3"/>
    </row>
    <row r="1060" spans="1:6" ht="15">
      <c r="A1060" s="3"/>
      <c r="B1060" s="3"/>
      <c r="C1060" s="3"/>
      <c r="D1060" s="59"/>
      <c r="E1060" s="59"/>
      <c r="F1060" s="3"/>
    </row>
    <row r="1061" spans="1:6" ht="15">
      <c r="A1061" s="3"/>
      <c r="B1061" s="3"/>
      <c r="C1061" s="3"/>
      <c r="D1061" s="59"/>
      <c r="E1061" s="59"/>
      <c r="F1061" s="3"/>
    </row>
    <row r="1062" spans="1:6" ht="15">
      <c r="A1062" s="3"/>
      <c r="B1062" s="3"/>
      <c r="C1062" s="3"/>
      <c r="D1062" s="59"/>
      <c r="E1062" s="59"/>
      <c r="F1062" s="3"/>
    </row>
    <row r="1063" spans="1:6" ht="15">
      <c r="A1063" s="3"/>
      <c r="B1063" s="3"/>
      <c r="C1063" s="3"/>
      <c r="D1063" s="59"/>
      <c r="E1063" s="59"/>
      <c r="F1063" s="3"/>
    </row>
    <row r="1064" spans="1:6" ht="15">
      <c r="A1064" s="3"/>
      <c r="B1064" s="3"/>
      <c r="C1064" s="3"/>
      <c r="D1064" s="59"/>
      <c r="E1064" s="59"/>
      <c r="F1064" s="3"/>
    </row>
    <row r="1065" spans="1:6" ht="15">
      <c r="A1065" s="3"/>
      <c r="B1065" s="3"/>
      <c r="C1065" s="3"/>
      <c r="D1065" s="59"/>
      <c r="E1065" s="59"/>
      <c r="F1065" s="3"/>
    </row>
    <row r="1066" spans="1:6" ht="15">
      <c r="A1066" s="3"/>
      <c r="B1066" s="3"/>
      <c r="C1066" s="3"/>
      <c r="D1066" s="59"/>
      <c r="E1066" s="59"/>
      <c r="F1066" s="3"/>
    </row>
    <row r="1067" spans="1:6" ht="15">
      <c r="A1067" s="3"/>
      <c r="B1067" s="3"/>
      <c r="C1067" s="3"/>
      <c r="D1067" s="59"/>
      <c r="E1067" s="59"/>
      <c r="F1067" s="3"/>
    </row>
    <row r="1068" spans="1:6" ht="15">
      <c r="A1068" s="3"/>
      <c r="B1068" s="3"/>
      <c r="C1068" s="3"/>
      <c r="D1068" s="59"/>
      <c r="E1068" s="59"/>
      <c r="F1068" s="3"/>
    </row>
    <row r="1069" spans="1:6" ht="15">
      <c r="A1069" s="3"/>
      <c r="B1069" s="3"/>
      <c r="C1069" s="3"/>
      <c r="D1069" s="59"/>
      <c r="E1069" s="59"/>
      <c r="F1069" s="3"/>
    </row>
    <row r="1070" spans="1:6" ht="15">
      <c r="A1070" s="3"/>
      <c r="B1070" s="3"/>
      <c r="C1070" s="3"/>
      <c r="D1070" s="59"/>
      <c r="E1070" s="59"/>
      <c r="F1070" s="3"/>
    </row>
    <row r="1071" spans="1:6" ht="15">
      <c r="A1071" s="3"/>
      <c r="B1071" s="3"/>
      <c r="C1071" s="3"/>
      <c r="D1071" s="59"/>
      <c r="E1071" s="59"/>
      <c r="F1071" s="3"/>
    </row>
    <row r="1072" spans="1:6" ht="15">
      <c r="A1072" s="3"/>
      <c r="B1072" s="3"/>
      <c r="C1072" s="3"/>
      <c r="D1072" s="59"/>
      <c r="E1072" s="59"/>
      <c r="F1072" s="3"/>
    </row>
    <row r="1073" spans="1:6" ht="15">
      <c r="A1073" s="3"/>
      <c r="B1073" s="3"/>
      <c r="C1073" s="3"/>
      <c r="D1073" s="59"/>
      <c r="E1073" s="59"/>
      <c r="F1073" s="3"/>
    </row>
    <row r="1074" spans="1:6" ht="15">
      <c r="A1074" s="3"/>
      <c r="B1074" s="3"/>
      <c r="C1074" s="3"/>
      <c r="D1074" s="59"/>
      <c r="E1074" s="59"/>
      <c r="F1074" s="3"/>
    </row>
    <row r="1075" spans="1:6" ht="15">
      <c r="A1075" s="3"/>
      <c r="B1075" s="3"/>
      <c r="C1075" s="3"/>
      <c r="D1075" s="59"/>
      <c r="E1075" s="59"/>
      <c r="F1075" s="3"/>
    </row>
    <row r="1076" spans="1:6" ht="15">
      <c r="A1076" s="3"/>
      <c r="B1076" s="3"/>
      <c r="C1076" s="3"/>
      <c r="D1076" s="59"/>
      <c r="E1076" s="59"/>
      <c r="F1076" s="3"/>
    </row>
    <row r="1077" spans="1:6" ht="15">
      <c r="A1077" s="3"/>
      <c r="B1077" s="3"/>
      <c r="C1077" s="3"/>
      <c r="D1077" s="59"/>
      <c r="E1077" s="59"/>
      <c r="F1077" s="3"/>
    </row>
    <row r="1078" spans="1:6" ht="15">
      <c r="A1078" s="3"/>
      <c r="B1078" s="3"/>
      <c r="C1078" s="3"/>
      <c r="D1078" s="59"/>
      <c r="E1078" s="59"/>
      <c r="F1078" s="3"/>
    </row>
    <row r="1079" spans="1:6" ht="15">
      <c r="A1079" s="3"/>
      <c r="B1079" s="3"/>
      <c r="C1079" s="3"/>
      <c r="D1079" s="59"/>
      <c r="E1079" s="59"/>
      <c r="F1079" s="3"/>
    </row>
    <row r="1080" spans="1:6" ht="15">
      <c r="A1080" s="3"/>
      <c r="B1080" s="3"/>
      <c r="C1080" s="3"/>
      <c r="D1080" s="59"/>
      <c r="E1080" s="59"/>
      <c r="F1080" s="3"/>
    </row>
    <row r="1081" spans="1:6" ht="15">
      <c r="A1081" s="3"/>
      <c r="B1081" s="3"/>
      <c r="C1081" s="3"/>
      <c r="D1081" s="59"/>
      <c r="E1081" s="59"/>
      <c r="F1081" s="3"/>
    </row>
    <row r="1082" spans="1:6" ht="15">
      <c r="A1082" s="3"/>
      <c r="B1082" s="3"/>
      <c r="C1082" s="3"/>
      <c r="D1082" s="59"/>
      <c r="E1082" s="59"/>
      <c r="F1082" s="3"/>
    </row>
    <row r="1083" spans="1:6" ht="15">
      <c r="A1083" s="3"/>
      <c r="B1083" s="3"/>
      <c r="C1083" s="3"/>
      <c r="D1083" s="59"/>
      <c r="E1083" s="59"/>
      <c r="F1083" s="3"/>
    </row>
    <row r="1084" spans="1:6" ht="15">
      <c r="A1084" s="3"/>
      <c r="B1084" s="3"/>
      <c r="C1084" s="3"/>
      <c r="D1084" s="59"/>
      <c r="E1084" s="59"/>
      <c r="F1084" s="3"/>
    </row>
    <row r="1085" spans="1:6" ht="15">
      <c r="A1085" s="3"/>
      <c r="B1085" s="3"/>
      <c r="C1085" s="3"/>
      <c r="D1085" s="59"/>
      <c r="E1085" s="59"/>
      <c r="F1085" s="3"/>
    </row>
    <row r="1086" spans="1:6" ht="15">
      <c r="A1086" s="3"/>
      <c r="B1086" s="3"/>
      <c r="C1086" s="3"/>
      <c r="D1086" s="59"/>
      <c r="E1086" s="59"/>
      <c r="F1086" s="3"/>
    </row>
    <row r="1087" spans="1:6" ht="15">
      <c r="A1087" s="3"/>
      <c r="B1087" s="3"/>
      <c r="C1087" s="3"/>
      <c r="D1087" s="59"/>
      <c r="E1087" s="59"/>
      <c r="F1087" s="3"/>
    </row>
    <row r="1088" spans="1:6" ht="15">
      <c r="A1088" s="3"/>
      <c r="B1088" s="3"/>
      <c r="C1088" s="3"/>
      <c r="D1088" s="59"/>
      <c r="E1088" s="59"/>
      <c r="F1088" s="3"/>
    </row>
    <row r="1089" spans="1:6" ht="15">
      <c r="A1089" s="3"/>
      <c r="B1089" s="3"/>
      <c r="C1089" s="3"/>
      <c r="D1089" s="59"/>
      <c r="E1089" s="59"/>
      <c r="F1089" s="3"/>
    </row>
    <row r="1090" spans="1:6" ht="15">
      <c r="A1090" s="3"/>
      <c r="B1090" s="3"/>
      <c r="C1090" s="3"/>
      <c r="D1090" s="59"/>
      <c r="E1090" s="59"/>
      <c r="F1090" s="3"/>
    </row>
    <row r="1091" spans="1:6" ht="15">
      <c r="A1091" s="3"/>
      <c r="B1091" s="3"/>
      <c r="C1091" s="3"/>
      <c r="D1091" s="59"/>
      <c r="E1091" s="59"/>
      <c r="F1091" s="3"/>
    </row>
    <row r="1092" spans="1:6" ht="15">
      <c r="A1092" s="3"/>
      <c r="B1092" s="3"/>
      <c r="C1092" s="3"/>
      <c r="D1092" s="59"/>
      <c r="E1092" s="59"/>
      <c r="F1092" s="3"/>
    </row>
    <row r="1093" spans="1:6" ht="15">
      <c r="A1093" s="3"/>
      <c r="B1093" s="3"/>
      <c r="C1093" s="3"/>
      <c r="D1093" s="59"/>
      <c r="E1093" s="59"/>
      <c r="F1093" s="3"/>
    </row>
    <row r="1094" spans="1:6" ht="15">
      <c r="A1094" s="3"/>
      <c r="B1094" s="3"/>
      <c r="C1094" s="3"/>
      <c r="D1094" s="59"/>
      <c r="E1094" s="59"/>
      <c r="F1094" s="3"/>
    </row>
    <row r="1095" spans="1:6" ht="15">
      <c r="A1095" s="3"/>
      <c r="B1095" s="3"/>
      <c r="C1095" s="3"/>
      <c r="D1095" s="59"/>
      <c r="E1095" s="59"/>
      <c r="F1095" s="3"/>
    </row>
    <row r="1096" spans="1:6" ht="15">
      <c r="A1096" s="3"/>
      <c r="B1096" s="3"/>
      <c r="C1096" s="3"/>
      <c r="D1096" s="59"/>
      <c r="E1096" s="59"/>
      <c r="F1096" s="3"/>
    </row>
    <row r="1097" spans="1:6" ht="15">
      <c r="A1097" s="3"/>
      <c r="B1097" s="3"/>
      <c r="C1097" s="3"/>
      <c r="D1097" s="59"/>
      <c r="E1097" s="59"/>
      <c r="F1097" s="3"/>
    </row>
    <row r="1098" spans="1:6" ht="15">
      <c r="A1098" s="3"/>
      <c r="B1098" s="3"/>
      <c r="C1098" s="3"/>
      <c r="D1098" s="59"/>
      <c r="E1098" s="59"/>
      <c r="F1098" s="3"/>
    </row>
    <row r="1099" spans="1:6" ht="15">
      <c r="A1099" s="3"/>
      <c r="B1099" s="3"/>
      <c r="C1099" s="3"/>
      <c r="D1099" s="59"/>
      <c r="E1099" s="59"/>
      <c r="F1099" s="3"/>
    </row>
    <row r="1100" spans="1:6" ht="15">
      <c r="A1100" s="3"/>
      <c r="B1100" s="3"/>
      <c r="C1100" s="3"/>
      <c r="D1100" s="59"/>
      <c r="E1100" s="59"/>
      <c r="F1100" s="3"/>
    </row>
    <row r="1101" spans="1:6" ht="15">
      <c r="A1101" s="3"/>
      <c r="B1101" s="3"/>
      <c r="C1101" s="3"/>
      <c r="D1101" s="59"/>
      <c r="E1101" s="59"/>
      <c r="F1101" s="3"/>
    </row>
    <row r="1102" spans="1:6" ht="15">
      <c r="A1102" s="3"/>
      <c r="B1102" s="3"/>
      <c r="C1102" s="3"/>
      <c r="D1102" s="59"/>
      <c r="E1102" s="59"/>
      <c r="F1102" s="3"/>
    </row>
    <row r="1103" spans="1:6" ht="15">
      <c r="A1103" s="3"/>
      <c r="B1103" s="3"/>
      <c r="C1103" s="3"/>
      <c r="D1103" s="59"/>
      <c r="E1103" s="59"/>
      <c r="F1103" s="3"/>
    </row>
    <row r="1104" spans="1:6" ht="15">
      <c r="A1104" s="3"/>
      <c r="B1104" s="3"/>
      <c r="C1104" s="3"/>
      <c r="D1104" s="59"/>
      <c r="E1104" s="59"/>
      <c r="F1104" s="3"/>
    </row>
    <row r="1105" spans="1:6" ht="15">
      <c r="A1105" s="3"/>
      <c r="B1105" s="3"/>
      <c r="C1105" s="3"/>
      <c r="D1105" s="59"/>
      <c r="E1105" s="59"/>
      <c r="F1105" s="3"/>
    </row>
    <row r="1106" spans="1:6" ht="15">
      <c r="A1106" s="3"/>
      <c r="B1106" s="3"/>
      <c r="C1106" s="3"/>
      <c r="D1106" s="59"/>
      <c r="E1106" s="59"/>
      <c r="F1106" s="3"/>
    </row>
    <row r="1107" spans="1:6" ht="15">
      <c r="A1107" s="3"/>
      <c r="B1107" s="3"/>
      <c r="C1107" s="3"/>
      <c r="D1107" s="59"/>
      <c r="E1107" s="59"/>
      <c r="F1107" s="3"/>
    </row>
    <row r="1108" spans="1:6" ht="15">
      <c r="A1108" s="3"/>
      <c r="B1108" s="3"/>
      <c r="C1108" s="3"/>
      <c r="D1108" s="59"/>
      <c r="E1108" s="59"/>
      <c r="F1108" s="3"/>
    </row>
    <row r="1109" spans="1:6" ht="15">
      <c r="A1109" s="3"/>
      <c r="B1109" s="3"/>
      <c r="C1109" s="3"/>
      <c r="D1109" s="59"/>
      <c r="E1109" s="59"/>
      <c r="F1109" s="3"/>
    </row>
    <row r="1110" spans="1:6" ht="15">
      <c r="A1110" s="3"/>
      <c r="B1110" s="3"/>
      <c r="C1110" s="3"/>
      <c r="D1110" s="59"/>
      <c r="E1110" s="59"/>
      <c r="F1110" s="3"/>
    </row>
    <row r="1111" spans="1:6" ht="15">
      <c r="A1111" s="3"/>
      <c r="B1111" s="3"/>
      <c r="C1111" s="3"/>
      <c r="D1111" s="59"/>
      <c r="E1111" s="59"/>
      <c r="F1111" s="3"/>
    </row>
    <row r="1112" spans="1:6" ht="15">
      <c r="A1112" s="3"/>
      <c r="B1112" s="3"/>
      <c r="C1112" s="3"/>
      <c r="D1112" s="59"/>
      <c r="E1112" s="59"/>
      <c r="F1112" s="3"/>
    </row>
    <row r="1113" spans="1:6" ht="15">
      <c r="A1113" s="3"/>
      <c r="B1113" s="3"/>
      <c r="C1113" s="3"/>
      <c r="D1113" s="59"/>
      <c r="E1113" s="59"/>
      <c r="F1113" s="3"/>
    </row>
    <row r="1114" spans="1:6" ht="15">
      <c r="A1114" s="3"/>
      <c r="B1114" s="3"/>
      <c r="C1114" s="3"/>
      <c r="D1114" s="59"/>
      <c r="E1114" s="59"/>
      <c r="F1114" s="3"/>
    </row>
    <row r="1115" spans="1:6" ht="15">
      <c r="A1115" s="3"/>
      <c r="B1115" s="3"/>
      <c r="C1115" s="3"/>
      <c r="D1115" s="59"/>
      <c r="E1115" s="59"/>
      <c r="F1115" s="3"/>
    </row>
    <row r="1116" spans="1:6" ht="15">
      <c r="A1116" s="3"/>
      <c r="B1116" s="3"/>
      <c r="C1116" s="3"/>
      <c r="D1116" s="59"/>
      <c r="E1116" s="59"/>
      <c r="F1116" s="3"/>
    </row>
    <row r="1117" spans="1:6" ht="15">
      <c r="A1117" s="3"/>
      <c r="B1117" s="3"/>
      <c r="C1117" s="3"/>
      <c r="D1117" s="59"/>
      <c r="E1117" s="59"/>
      <c r="F1117" s="3"/>
    </row>
    <row r="1118" spans="1:6" ht="15">
      <c r="A1118" s="3"/>
      <c r="B1118" s="3"/>
      <c r="C1118" s="3"/>
      <c r="D1118" s="59"/>
      <c r="E1118" s="59"/>
      <c r="F1118" s="3"/>
    </row>
    <row r="1119" spans="1:6" ht="15">
      <c r="A1119" s="3"/>
      <c r="B1119" s="3"/>
      <c r="C1119" s="3"/>
      <c r="D1119" s="59"/>
      <c r="E1119" s="59"/>
      <c r="F1119" s="3"/>
    </row>
    <row r="1120" spans="1:6" ht="15">
      <c r="A1120" s="3"/>
      <c r="B1120" s="3"/>
      <c r="C1120" s="3"/>
      <c r="D1120" s="59"/>
      <c r="E1120" s="59"/>
      <c r="F1120" s="3"/>
    </row>
    <row r="1121" spans="1:6" ht="15">
      <c r="A1121" s="3"/>
      <c r="B1121" s="3"/>
      <c r="C1121" s="3"/>
      <c r="D1121" s="59"/>
      <c r="E1121" s="59"/>
      <c r="F1121" s="3"/>
    </row>
    <row r="1122" spans="1:6" ht="15">
      <c r="A1122" s="3"/>
      <c r="B1122" s="3"/>
      <c r="C1122" s="3"/>
      <c r="D1122" s="59"/>
      <c r="E1122" s="59"/>
      <c r="F1122" s="3"/>
    </row>
    <row r="1123" spans="1:6" ht="15">
      <c r="A1123" s="3"/>
      <c r="B1123" s="3"/>
      <c r="C1123" s="3"/>
      <c r="D1123" s="59"/>
      <c r="E1123" s="59"/>
      <c r="F1123" s="3"/>
    </row>
    <row r="1124" spans="1:6" ht="15">
      <c r="A1124" s="3"/>
      <c r="B1124" s="3"/>
      <c r="C1124" s="3"/>
      <c r="D1124" s="59"/>
      <c r="E1124" s="59"/>
      <c r="F1124" s="3"/>
    </row>
    <row r="1125" spans="1:6" ht="15">
      <c r="A1125" s="3"/>
      <c r="B1125" s="3"/>
      <c r="C1125" s="3"/>
      <c r="D1125" s="59"/>
      <c r="E1125" s="59"/>
      <c r="F1125" s="3"/>
    </row>
    <row r="1126" spans="1:6" ht="15">
      <c r="A1126" s="3"/>
      <c r="B1126" s="3"/>
      <c r="C1126" s="3"/>
      <c r="D1126" s="59"/>
      <c r="E1126" s="59"/>
      <c r="F1126" s="3"/>
    </row>
    <row r="1127" spans="1:6" ht="15">
      <c r="A1127" s="3"/>
      <c r="B1127" s="3"/>
      <c r="C1127" s="3"/>
      <c r="D1127" s="59"/>
      <c r="E1127" s="59"/>
      <c r="F1127" s="3"/>
    </row>
    <row r="1128" spans="1:6" ht="15">
      <c r="A1128" s="3"/>
      <c r="B1128" s="3"/>
      <c r="C1128" s="3"/>
      <c r="D1128" s="59"/>
      <c r="E1128" s="59"/>
      <c r="F1128" s="3"/>
    </row>
    <row r="1129" spans="1:6" ht="15">
      <c r="A1129" s="3"/>
      <c r="B1129" s="3"/>
      <c r="C1129" s="3"/>
      <c r="D1129" s="59"/>
      <c r="E1129" s="59"/>
      <c r="F1129" s="3"/>
    </row>
    <row r="1130" spans="1:6" ht="15">
      <c r="A1130" s="3"/>
      <c r="B1130" s="3"/>
      <c r="C1130" s="3"/>
      <c r="D1130" s="59"/>
      <c r="E1130" s="59"/>
      <c r="F1130" s="3"/>
    </row>
    <row r="1131" spans="1:6" ht="15">
      <c r="A1131" s="3"/>
      <c r="B1131" s="3"/>
      <c r="C1131" s="3"/>
      <c r="D1131" s="59"/>
      <c r="E1131" s="59"/>
      <c r="F1131" s="3"/>
    </row>
    <row r="1132" spans="1:6" ht="15">
      <c r="A1132" s="3"/>
      <c r="B1132" s="3"/>
      <c r="C1132" s="3"/>
      <c r="D1132" s="59"/>
      <c r="E1132" s="59"/>
      <c r="F1132" s="3"/>
    </row>
    <row r="1133" spans="1:6" ht="15">
      <c r="A1133" s="3"/>
      <c r="B1133" s="3"/>
      <c r="C1133" s="3"/>
      <c r="D1133" s="59"/>
      <c r="E1133" s="59"/>
      <c r="F1133" s="3"/>
    </row>
    <row r="1134" spans="1:6" ht="15">
      <c r="A1134" s="3"/>
      <c r="B1134" s="3"/>
      <c r="C1134" s="3"/>
      <c r="D1134" s="59"/>
      <c r="E1134" s="59"/>
      <c r="F1134" s="3"/>
    </row>
    <row r="1135" spans="1:6" ht="15">
      <c r="A1135" s="3"/>
      <c r="B1135" s="3"/>
      <c r="C1135" s="3"/>
      <c r="D1135" s="59"/>
      <c r="E1135" s="59"/>
      <c r="F1135" s="3"/>
    </row>
    <row r="1136" spans="1:6" ht="15">
      <c r="A1136" s="3"/>
      <c r="B1136" s="3"/>
      <c r="C1136" s="3"/>
      <c r="D1136" s="59"/>
      <c r="E1136" s="59"/>
      <c r="F1136" s="3"/>
    </row>
    <row r="1137" spans="1:6" ht="15">
      <c r="A1137" s="3"/>
      <c r="B1137" s="3"/>
      <c r="C1137" s="3"/>
      <c r="D1137" s="59"/>
      <c r="E1137" s="59"/>
      <c r="F1137" s="3"/>
    </row>
    <row r="1138" spans="1:6" ht="15">
      <c r="A1138" s="3"/>
      <c r="B1138" s="3"/>
      <c r="C1138" s="3"/>
      <c r="D1138" s="59"/>
      <c r="E1138" s="59"/>
      <c r="F1138" s="3"/>
    </row>
    <row r="1139" spans="1:6" ht="15">
      <c r="A1139" s="3"/>
      <c r="B1139" s="3"/>
      <c r="C1139" s="3"/>
      <c r="D1139" s="59"/>
      <c r="E1139" s="59"/>
      <c r="F1139" s="3"/>
    </row>
    <row r="1140" spans="1:6" ht="15">
      <c r="A1140" s="3"/>
      <c r="B1140" s="3"/>
      <c r="C1140" s="3"/>
      <c r="D1140" s="59"/>
      <c r="E1140" s="59"/>
      <c r="F1140" s="3"/>
    </row>
    <row r="1141" spans="1:6" ht="15">
      <c r="A1141" s="3"/>
      <c r="B1141" s="3"/>
      <c r="C1141" s="3"/>
      <c r="D1141" s="59"/>
      <c r="E1141" s="59"/>
      <c r="F1141" s="3"/>
    </row>
    <row r="1142" spans="1:6" ht="15">
      <c r="A1142" s="3"/>
      <c r="B1142" s="3"/>
      <c r="C1142" s="3"/>
      <c r="D1142" s="59"/>
      <c r="E1142" s="59"/>
      <c r="F1142" s="3"/>
    </row>
    <row r="1143" spans="1:6" ht="15">
      <c r="A1143" s="3"/>
      <c r="B1143" s="3"/>
      <c r="C1143" s="3"/>
      <c r="D1143" s="59"/>
      <c r="E1143" s="59"/>
      <c r="F1143" s="3"/>
    </row>
    <row r="1144" spans="1:6" ht="15">
      <c r="A1144" s="3"/>
      <c r="B1144" s="3"/>
      <c r="C1144" s="3"/>
      <c r="D1144" s="59"/>
      <c r="E1144" s="59"/>
      <c r="F1144" s="3"/>
    </row>
    <row r="1145" spans="1:6" ht="15">
      <c r="A1145" s="3"/>
      <c r="B1145" s="3"/>
      <c r="C1145" s="3"/>
      <c r="D1145" s="59"/>
      <c r="E1145" s="59"/>
      <c r="F1145" s="3"/>
    </row>
    <row r="1146" spans="1:6" ht="15">
      <c r="A1146" s="3"/>
      <c r="B1146" s="3"/>
      <c r="C1146" s="3"/>
      <c r="D1146" s="59"/>
      <c r="E1146" s="59"/>
      <c r="F1146" s="3"/>
    </row>
    <row r="1147" spans="1:6" ht="15">
      <c r="A1147" s="3"/>
      <c r="B1147" s="3"/>
      <c r="C1147" s="3"/>
      <c r="D1147" s="59"/>
      <c r="E1147" s="59"/>
      <c r="F1147" s="3"/>
    </row>
    <row r="1148" spans="1:6" ht="15">
      <c r="A1148" s="3"/>
      <c r="B1148" s="3"/>
      <c r="C1148" s="3"/>
      <c r="D1148" s="59"/>
      <c r="E1148" s="59"/>
      <c r="F1148" s="3"/>
    </row>
    <row r="1149" spans="1:6" ht="15">
      <c r="A1149" s="3"/>
      <c r="B1149" s="3"/>
      <c r="C1149" s="3"/>
      <c r="D1149" s="59"/>
      <c r="E1149" s="59"/>
      <c r="F1149" s="3"/>
    </row>
    <row r="1150" spans="1:6" ht="15">
      <c r="A1150" s="3"/>
      <c r="B1150" s="3"/>
      <c r="C1150" s="3"/>
      <c r="D1150" s="59"/>
      <c r="E1150" s="59"/>
      <c r="F1150" s="3"/>
    </row>
    <row r="1151" spans="1:6" ht="15">
      <c r="A1151" s="3"/>
      <c r="B1151" s="3"/>
      <c r="C1151" s="3"/>
      <c r="D1151" s="59"/>
      <c r="E1151" s="59"/>
      <c r="F1151" s="3"/>
    </row>
    <row r="1152" spans="1:6" ht="15">
      <c r="A1152" s="3"/>
      <c r="B1152" s="3"/>
      <c r="C1152" s="3"/>
      <c r="D1152" s="59"/>
      <c r="E1152" s="59"/>
      <c r="F1152" s="3"/>
    </row>
    <row r="1153" spans="1:6" ht="15">
      <c r="A1153" s="3"/>
      <c r="B1153" s="3"/>
      <c r="C1153" s="3"/>
      <c r="D1153" s="59"/>
      <c r="E1153" s="59"/>
      <c r="F1153" s="3"/>
    </row>
    <row r="1154" spans="1:6" ht="15">
      <c r="A1154" s="3"/>
      <c r="B1154" s="3"/>
      <c r="C1154" s="3"/>
      <c r="D1154" s="59"/>
      <c r="E1154" s="59"/>
      <c r="F1154" s="3"/>
    </row>
    <row r="1155" spans="1:6" ht="15">
      <c r="A1155" s="3"/>
      <c r="B1155" s="3"/>
      <c r="C1155" s="3"/>
      <c r="D1155" s="59"/>
      <c r="E1155" s="59"/>
      <c r="F1155" s="3"/>
    </row>
    <row r="1156" spans="1:6" ht="15">
      <c r="A1156" s="3"/>
      <c r="B1156" s="3"/>
      <c r="C1156" s="3"/>
      <c r="D1156" s="59"/>
      <c r="E1156" s="59"/>
      <c r="F1156" s="3"/>
    </row>
    <row r="1157" spans="1:6" ht="15">
      <c r="A1157" s="3"/>
      <c r="B1157" s="3"/>
      <c r="C1157" s="3"/>
      <c r="D1157" s="59"/>
      <c r="E1157" s="59"/>
      <c r="F1157" s="3"/>
    </row>
    <row r="1158" spans="1:6" ht="15">
      <c r="A1158" s="3"/>
      <c r="B1158" s="3"/>
      <c r="C1158" s="3"/>
      <c r="D1158" s="59"/>
      <c r="E1158" s="59"/>
      <c r="F1158" s="3"/>
    </row>
    <row r="1159" spans="1:6" ht="15">
      <c r="A1159" s="3"/>
      <c r="B1159" s="3"/>
      <c r="C1159" s="3"/>
      <c r="D1159" s="59"/>
      <c r="E1159" s="59"/>
      <c r="F1159" s="3"/>
    </row>
    <row r="1160" ht="15">
      <c r="A1160" s="3"/>
    </row>
    <row r="1161" spans="1:6" ht="15">
      <c r="A1161" s="3"/>
      <c r="B1161" s="3"/>
      <c r="C1161" s="3"/>
      <c r="D1161" s="59"/>
      <c r="E1161" s="59"/>
      <c r="F1161" s="3"/>
    </row>
    <row r="1162" spans="1:6" ht="15">
      <c r="A1162" s="3"/>
      <c r="B1162" s="3"/>
      <c r="C1162" s="3"/>
      <c r="D1162" s="59"/>
      <c r="E1162" s="59"/>
      <c r="F1162" s="3"/>
    </row>
    <row r="1163" spans="1:6" ht="15">
      <c r="A1163" s="3"/>
      <c r="B1163" s="3"/>
      <c r="C1163" s="3"/>
      <c r="D1163" s="59"/>
      <c r="E1163" s="59"/>
      <c r="F1163" s="3"/>
    </row>
    <row r="1164" spans="1:6" ht="15">
      <c r="A1164" s="3"/>
      <c r="B1164" s="3"/>
      <c r="C1164" s="3"/>
      <c r="D1164" s="59"/>
      <c r="E1164" s="59"/>
      <c r="F1164" s="3"/>
    </row>
    <row r="1165" spans="1:6" ht="15">
      <c r="A1165" s="3"/>
      <c r="B1165" s="3"/>
      <c r="C1165" s="3"/>
      <c r="D1165" s="59"/>
      <c r="E1165" s="59"/>
      <c r="F1165" s="3"/>
    </row>
    <row r="1166" spans="1:6" ht="15">
      <c r="A1166" s="3"/>
      <c r="B1166" s="3"/>
      <c r="C1166" s="3"/>
      <c r="D1166" s="59"/>
      <c r="E1166" s="59"/>
      <c r="F1166" s="3"/>
    </row>
    <row r="1167" spans="1:6" ht="15">
      <c r="A1167" s="3"/>
      <c r="B1167" s="3"/>
      <c r="C1167" s="3"/>
      <c r="D1167" s="59"/>
      <c r="E1167" s="59"/>
      <c r="F1167" s="3"/>
    </row>
    <row r="1168" spans="1:6" ht="15">
      <c r="A1168" s="3"/>
      <c r="B1168" s="3"/>
      <c r="C1168" s="3"/>
      <c r="D1168" s="59"/>
      <c r="E1168" s="59"/>
      <c r="F1168" s="3"/>
    </row>
    <row r="1169" spans="1:6" ht="15">
      <c r="A1169" s="3"/>
      <c r="B1169" s="3"/>
      <c r="C1169" s="3"/>
      <c r="D1169" s="59"/>
      <c r="E1169" s="59"/>
      <c r="F1169" s="3"/>
    </row>
    <row r="1170" spans="1:6" ht="15">
      <c r="A1170" s="3"/>
      <c r="B1170" s="3"/>
      <c r="C1170" s="3"/>
      <c r="D1170" s="59"/>
      <c r="E1170" s="59"/>
      <c r="F1170" s="3"/>
    </row>
    <row r="1171" spans="1:6" ht="15">
      <c r="A1171" s="3"/>
      <c r="B1171" s="3"/>
      <c r="C1171" s="3"/>
      <c r="D1171" s="59"/>
      <c r="E1171" s="59"/>
      <c r="F1171" s="3"/>
    </row>
    <row r="1172" spans="1:6" ht="15">
      <c r="A1172" s="3"/>
      <c r="B1172" s="3"/>
      <c r="C1172" s="3"/>
      <c r="D1172" s="59"/>
      <c r="E1172" s="59"/>
      <c r="F1172" s="3"/>
    </row>
    <row r="1173" spans="1:6" ht="15">
      <c r="A1173" s="3"/>
      <c r="B1173" s="3"/>
      <c r="C1173" s="3"/>
      <c r="D1173" s="59"/>
      <c r="E1173" s="59"/>
      <c r="F1173" s="3"/>
    </row>
    <row r="1174" spans="1:6" ht="15">
      <c r="A1174" s="3"/>
      <c r="B1174" s="3"/>
      <c r="C1174" s="3"/>
      <c r="D1174" s="59"/>
      <c r="E1174" s="59"/>
      <c r="F1174" s="3"/>
    </row>
    <row r="1175" spans="1:6" ht="15">
      <c r="A1175" s="3"/>
      <c r="B1175" s="3"/>
      <c r="C1175" s="3"/>
      <c r="D1175" s="59"/>
      <c r="E1175" s="59"/>
      <c r="F1175" s="3"/>
    </row>
    <row r="1176" spans="1:6" ht="15">
      <c r="A1176" s="3"/>
      <c r="B1176" s="3"/>
      <c r="C1176" s="3"/>
      <c r="D1176" s="59"/>
      <c r="E1176" s="59"/>
      <c r="F1176" s="3"/>
    </row>
    <row r="1177" spans="1:6" ht="15">
      <c r="A1177" s="3"/>
      <c r="B1177" s="3"/>
      <c r="C1177" s="3"/>
      <c r="D1177" s="59"/>
      <c r="E1177" s="59"/>
      <c r="F1177" s="3"/>
    </row>
    <row r="1178" spans="1:6" ht="15">
      <c r="A1178" s="3"/>
      <c r="B1178" s="3"/>
      <c r="C1178" s="3"/>
      <c r="D1178" s="59"/>
      <c r="E1178" s="59"/>
      <c r="F1178" s="3"/>
    </row>
    <row r="1179" spans="1:6" ht="15">
      <c r="A1179" s="3"/>
      <c r="B1179" s="3"/>
      <c r="C1179" s="3"/>
      <c r="D1179" s="59"/>
      <c r="E1179" s="59"/>
      <c r="F1179" s="3"/>
    </row>
    <row r="1180" spans="1:6" ht="15">
      <c r="A1180" s="3"/>
      <c r="B1180" s="3"/>
      <c r="C1180" s="3"/>
      <c r="D1180" s="59"/>
      <c r="E1180" s="59"/>
      <c r="F1180" s="3"/>
    </row>
    <row r="1181" spans="1:6" ht="15">
      <c r="A1181" s="3"/>
      <c r="B1181" s="3"/>
      <c r="C1181" s="3"/>
      <c r="D1181" s="59"/>
      <c r="E1181" s="59"/>
      <c r="F1181" s="3"/>
    </row>
    <row r="1182" spans="1:6" ht="15">
      <c r="A1182" s="3"/>
      <c r="B1182" s="3"/>
      <c r="C1182" s="3"/>
      <c r="D1182" s="59"/>
      <c r="E1182" s="59"/>
      <c r="F1182" s="3"/>
    </row>
    <row r="1183" spans="1:6" ht="15">
      <c r="A1183" s="3"/>
      <c r="B1183" s="3"/>
      <c r="C1183" s="3"/>
      <c r="D1183" s="59"/>
      <c r="E1183" s="59"/>
      <c r="F1183" s="3"/>
    </row>
    <row r="1184" spans="1:6" ht="15">
      <c r="A1184" s="3"/>
      <c r="B1184" s="3"/>
      <c r="C1184" s="3"/>
      <c r="D1184" s="59"/>
      <c r="E1184" s="59"/>
      <c r="F1184" s="3"/>
    </row>
    <row r="1185" spans="1:6" ht="15">
      <c r="A1185" s="3"/>
      <c r="B1185" s="3"/>
      <c r="C1185" s="3"/>
      <c r="D1185" s="59"/>
      <c r="E1185" s="59"/>
      <c r="F1185" s="3"/>
    </row>
    <row r="1186" spans="1:6" ht="15">
      <c r="A1186" s="3"/>
      <c r="B1186" s="3"/>
      <c r="C1186" s="3"/>
      <c r="D1186" s="59"/>
      <c r="E1186" s="59"/>
      <c r="F1186" s="3"/>
    </row>
    <row r="1187" spans="1:6" ht="15">
      <c r="A1187" s="3"/>
      <c r="B1187" s="3"/>
      <c r="C1187" s="3"/>
      <c r="D1187" s="59"/>
      <c r="E1187" s="59"/>
      <c r="F1187" s="3"/>
    </row>
    <row r="1188" spans="1:6" ht="15">
      <c r="A1188" s="3"/>
      <c r="B1188" s="3"/>
      <c r="C1188" s="3"/>
      <c r="D1188" s="59"/>
      <c r="E1188" s="59"/>
      <c r="F1188" s="3"/>
    </row>
    <row r="1189" spans="1:6" ht="15">
      <c r="A1189" s="3"/>
      <c r="B1189" s="3"/>
      <c r="C1189" s="3"/>
      <c r="D1189" s="59"/>
      <c r="E1189" s="59"/>
      <c r="F1189" s="3"/>
    </row>
    <row r="1190" spans="1:6" ht="15">
      <c r="A1190" s="3"/>
      <c r="B1190" s="3"/>
      <c r="C1190" s="3"/>
      <c r="D1190" s="59"/>
      <c r="E1190" s="59"/>
      <c r="F1190" s="3"/>
    </row>
    <row r="1191" spans="1:6" ht="15">
      <c r="A1191" s="3"/>
      <c r="B1191" s="3"/>
      <c r="C1191" s="3"/>
      <c r="D1191" s="59"/>
      <c r="E1191" s="59"/>
      <c r="F1191" s="3"/>
    </row>
    <row r="1192" spans="1:6" ht="15">
      <c r="A1192" s="3"/>
      <c r="B1192" s="3"/>
      <c r="C1192" s="3"/>
      <c r="D1192" s="59"/>
      <c r="E1192" s="59"/>
      <c r="F1192" s="3"/>
    </row>
    <row r="1193" spans="1:6" ht="15">
      <c r="A1193" s="3"/>
      <c r="B1193" s="3"/>
      <c r="C1193" s="3"/>
      <c r="D1193" s="59"/>
      <c r="E1193" s="59"/>
      <c r="F1193" s="3"/>
    </row>
    <row r="1194" spans="1:6" ht="15">
      <c r="A1194" s="3"/>
      <c r="B1194" s="3"/>
      <c r="C1194" s="3"/>
      <c r="D1194" s="59"/>
      <c r="E1194" s="59"/>
      <c r="F1194" s="3"/>
    </row>
    <row r="1195" spans="1:6" ht="15">
      <c r="A1195" s="3"/>
      <c r="B1195" s="3"/>
      <c r="C1195" s="3"/>
      <c r="D1195" s="59"/>
      <c r="E1195" s="59"/>
      <c r="F1195" s="3"/>
    </row>
    <row r="1196" spans="1:6" ht="15">
      <c r="A1196" s="3"/>
      <c r="B1196" s="3"/>
      <c r="C1196" s="3"/>
      <c r="D1196" s="59"/>
      <c r="E1196" s="59"/>
      <c r="F1196" s="3"/>
    </row>
    <row r="1197" spans="1:6" ht="15">
      <c r="A1197" s="3"/>
      <c r="B1197" s="3"/>
      <c r="C1197" s="3"/>
      <c r="D1197" s="59"/>
      <c r="E1197" s="59"/>
      <c r="F1197" s="3"/>
    </row>
    <row r="1198" spans="1:6" ht="15">
      <c r="A1198" s="3"/>
      <c r="B1198" s="3"/>
      <c r="C1198" s="3"/>
      <c r="D1198" s="59"/>
      <c r="E1198" s="59"/>
      <c r="F1198" s="3"/>
    </row>
    <row r="1199" spans="1:6" ht="15">
      <c r="A1199" s="3"/>
      <c r="B1199" s="3"/>
      <c r="C1199" s="3"/>
      <c r="D1199" s="59"/>
      <c r="E1199" s="59"/>
      <c r="F1199" s="3"/>
    </row>
    <row r="1200" spans="1:6" ht="15">
      <c r="A1200" s="3"/>
      <c r="B1200" s="3"/>
      <c r="C1200" s="3"/>
      <c r="D1200" s="59"/>
      <c r="E1200" s="59"/>
      <c r="F1200" s="3"/>
    </row>
    <row r="1201" spans="1:6" ht="15">
      <c r="A1201" s="3"/>
      <c r="B1201" s="3"/>
      <c r="C1201" s="3"/>
      <c r="D1201" s="59"/>
      <c r="E1201" s="59"/>
      <c r="F1201" s="3"/>
    </row>
    <row r="1202" spans="1:6" ht="15">
      <c r="A1202" s="3"/>
      <c r="B1202" s="3"/>
      <c r="C1202" s="3"/>
      <c r="D1202" s="59"/>
      <c r="E1202" s="59"/>
      <c r="F1202" s="3"/>
    </row>
    <row r="1203" spans="1:6" ht="15">
      <c r="A1203" s="3"/>
      <c r="B1203" s="3"/>
      <c r="C1203" s="3"/>
      <c r="D1203" s="59"/>
      <c r="E1203" s="59"/>
      <c r="F1203" s="3"/>
    </row>
    <row r="1204" spans="1:6" ht="15">
      <c r="A1204" s="3"/>
      <c r="B1204" s="3"/>
      <c r="C1204" s="3"/>
      <c r="D1204" s="59"/>
      <c r="E1204" s="59"/>
      <c r="F1204" s="3"/>
    </row>
    <row r="1205" spans="1:6" ht="15">
      <c r="A1205" s="3"/>
      <c r="B1205" s="3"/>
      <c r="C1205" s="3"/>
      <c r="D1205" s="59"/>
      <c r="E1205" s="59"/>
      <c r="F1205" s="3"/>
    </row>
    <row r="1206" spans="1:6" ht="15">
      <c r="A1206" s="3"/>
      <c r="B1206" s="3"/>
      <c r="C1206" s="3"/>
      <c r="D1206" s="59"/>
      <c r="E1206" s="59"/>
      <c r="F1206" s="3"/>
    </row>
    <row r="1207" spans="1:6" ht="15">
      <c r="A1207" s="3"/>
      <c r="B1207" s="3"/>
      <c r="C1207" s="3"/>
      <c r="D1207" s="59"/>
      <c r="E1207" s="59"/>
      <c r="F1207" s="3"/>
    </row>
    <row r="1208" spans="1:6" ht="15">
      <c r="A1208" s="3"/>
      <c r="B1208" s="3"/>
      <c r="C1208" s="3"/>
      <c r="D1208" s="59"/>
      <c r="E1208" s="59"/>
      <c r="F1208" s="3"/>
    </row>
    <row r="1209" spans="1:6" ht="15">
      <c r="A1209" s="3"/>
      <c r="B1209" s="3"/>
      <c r="C1209" s="3"/>
      <c r="D1209" s="59"/>
      <c r="E1209" s="59"/>
      <c r="F1209" s="3"/>
    </row>
    <row r="1210" spans="1:6" ht="15">
      <c r="A1210" s="3"/>
      <c r="B1210" s="3"/>
      <c r="C1210" s="3"/>
      <c r="D1210" s="59"/>
      <c r="E1210" s="59"/>
      <c r="F1210" s="3"/>
    </row>
    <row r="1211" spans="1:6" ht="15">
      <c r="A1211" s="3"/>
      <c r="B1211" s="3"/>
      <c r="C1211" s="3"/>
      <c r="D1211" s="59"/>
      <c r="E1211" s="59"/>
      <c r="F1211" s="3"/>
    </row>
    <row r="1212" spans="1:6" ht="15">
      <c r="A1212" s="3"/>
      <c r="B1212" s="3"/>
      <c r="C1212" s="3"/>
      <c r="D1212" s="59"/>
      <c r="E1212" s="59"/>
      <c r="F1212" s="3"/>
    </row>
    <row r="1213" spans="1:6" ht="15">
      <c r="A1213" s="3"/>
      <c r="B1213" s="3"/>
      <c r="C1213" s="3"/>
      <c r="D1213" s="59"/>
      <c r="E1213" s="59"/>
      <c r="F1213" s="3"/>
    </row>
    <row r="1214" spans="1:6" ht="15">
      <c r="A1214" s="3"/>
      <c r="B1214" s="3"/>
      <c r="C1214" s="3"/>
      <c r="D1214" s="59"/>
      <c r="E1214" s="59"/>
      <c r="F1214" s="3"/>
    </row>
    <row r="1215" spans="1:6" ht="15">
      <c r="A1215" s="3"/>
      <c r="B1215" s="3"/>
      <c r="C1215" s="3"/>
      <c r="D1215" s="59"/>
      <c r="E1215" s="59"/>
      <c r="F1215" s="3"/>
    </row>
    <row r="1216" spans="1:6" ht="15">
      <c r="A1216" s="3"/>
      <c r="B1216" s="3"/>
      <c r="C1216" s="3"/>
      <c r="D1216" s="59"/>
      <c r="E1216" s="59"/>
      <c r="F1216" s="3"/>
    </row>
    <row r="1217" spans="1:6" ht="15">
      <c r="A1217" s="3"/>
      <c r="B1217" s="3"/>
      <c r="C1217" s="3"/>
      <c r="D1217" s="59"/>
      <c r="E1217" s="59"/>
      <c r="F1217" s="3"/>
    </row>
    <row r="1218" spans="1:6" ht="15">
      <c r="A1218" s="3"/>
      <c r="B1218" s="3"/>
      <c r="C1218" s="3"/>
      <c r="D1218" s="59"/>
      <c r="E1218" s="59"/>
      <c r="F1218" s="3"/>
    </row>
    <row r="1219" spans="1:6" ht="15">
      <c r="A1219" s="3"/>
      <c r="B1219" s="3"/>
      <c r="C1219" s="3"/>
      <c r="D1219" s="59"/>
      <c r="E1219" s="59"/>
      <c r="F1219" s="3"/>
    </row>
    <row r="1220" spans="1:6" ht="15">
      <c r="A1220" s="3"/>
      <c r="B1220" s="3"/>
      <c r="C1220" s="3"/>
      <c r="D1220" s="59"/>
      <c r="E1220" s="59"/>
      <c r="F1220" s="3"/>
    </row>
    <row r="1221" spans="1:6" ht="15">
      <c r="A1221" s="3"/>
      <c r="B1221" s="3"/>
      <c r="C1221" s="3"/>
      <c r="D1221" s="59"/>
      <c r="E1221" s="59"/>
      <c r="F1221" s="3"/>
    </row>
    <row r="1222" spans="1:6" ht="15">
      <c r="A1222" s="3"/>
      <c r="B1222" s="3"/>
      <c r="C1222" s="3"/>
      <c r="D1222" s="59"/>
      <c r="E1222" s="59"/>
      <c r="F1222" s="3"/>
    </row>
    <row r="1223" spans="1:6" ht="15">
      <c r="A1223" s="3"/>
      <c r="B1223" s="3"/>
      <c r="C1223" s="3"/>
      <c r="D1223" s="59"/>
      <c r="E1223" s="59"/>
      <c r="F1223" s="3"/>
    </row>
    <row r="1224" spans="1:6" ht="15">
      <c r="A1224" s="3"/>
      <c r="B1224" s="3"/>
      <c r="C1224" s="3"/>
      <c r="D1224" s="59"/>
      <c r="E1224" s="59"/>
      <c r="F1224" s="3"/>
    </row>
    <row r="1225" spans="1:6" ht="15">
      <c r="A1225" s="3"/>
      <c r="B1225" s="3"/>
      <c r="C1225" s="3"/>
      <c r="D1225" s="59"/>
      <c r="E1225" s="59"/>
      <c r="F1225" s="3"/>
    </row>
    <row r="1226" spans="1:6" ht="15">
      <c r="A1226" s="3"/>
      <c r="B1226" s="3"/>
      <c r="C1226" s="3"/>
      <c r="D1226" s="59"/>
      <c r="E1226" s="59"/>
      <c r="F1226" s="3"/>
    </row>
    <row r="1227" spans="1:6" ht="15">
      <c r="A1227" s="3"/>
      <c r="B1227" s="3"/>
      <c r="C1227" s="3"/>
      <c r="D1227" s="59"/>
      <c r="E1227" s="59"/>
      <c r="F1227" s="3"/>
    </row>
    <row r="1228" spans="1:6" ht="15">
      <c r="A1228" s="3"/>
      <c r="B1228" s="3"/>
      <c r="C1228" s="3"/>
      <c r="D1228" s="59"/>
      <c r="E1228" s="59"/>
      <c r="F1228" s="3"/>
    </row>
    <row r="1229" spans="1:6" ht="15">
      <c r="A1229" s="3"/>
      <c r="B1229" s="3"/>
      <c r="C1229" s="3"/>
      <c r="D1229" s="59"/>
      <c r="E1229" s="59"/>
      <c r="F1229" s="3"/>
    </row>
    <row r="1230" spans="1:6" ht="15">
      <c r="A1230" s="3"/>
      <c r="B1230" s="3"/>
      <c r="C1230" s="3"/>
      <c r="D1230" s="59"/>
      <c r="E1230" s="59"/>
      <c r="F1230" s="3"/>
    </row>
    <row r="1231" spans="1:6" ht="15">
      <c r="A1231" s="3"/>
      <c r="B1231" s="3"/>
      <c r="C1231" s="3"/>
      <c r="D1231" s="59"/>
      <c r="E1231" s="59"/>
      <c r="F1231" s="3"/>
    </row>
    <row r="1232" spans="1:6" ht="15">
      <c r="A1232" s="3"/>
      <c r="B1232" s="3"/>
      <c r="C1232" s="3"/>
      <c r="D1232" s="59"/>
      <c r="E1232" s="59"/>
      <c r="F1232" s="3"/>
    </row>
    <row r="1233" spans="1:6" ht="15">
      <c r="A1233" s="3"/>
      <c r="B1233" s="3"/>
      <c r="C1233" s="3"/>
      <c r="D1233" s="59"/>
      <c r="E1233" s="59"/>
      <c r="F1233" s="3"/>
    </row>
    <row r="1234" spans="1:6" ht="15">
      <c r="A1234" s="3"/>
      <c r="B1234" s="3"/>
      <c r="C1234" s="3"/>
      <c r="D1234" s="59"/>
      <c r="E1234" s="59"/>
      <c r="F1234" s="3"/>
    </row>
    <row r="1235" spans="1:6" ht="15">
      <c r="A1235" s="3"/>
      <c r="B1235" s="3"/>
      <c r="C1235" s="3"/>
      <c r="D1235" s="59"/>
      <c r="E1235" s="59"/>
      <c r="F1235" s="3"/>
    </row>
    <row r="1236" spans="1:6" ht="15">
      <c r="A1236" s="3"/>
      <c r="B1236" s="3"/>
      <c r="C1236" s="3"/>
      <c r="D1236" s="59"/>
      <c r="E1236" s="59"/>
      <c r="F1236" s="3"/>
    </row>
    <row r="1237" ht="15">
      <c r="A1237" s="3"/>
    </row>
    <row r="1238" spans="1:6" ht="15">
      <c r="A1238" s="3"/>
      <c r="B1238" s="3"/>
      <c r="C1238" s="3"/>
      <c r="D1238" s="59"/>
      <c r="E1238" s="59"/>
      <c r="F1238" s="3"/>
    </row>
    <row r="1239" spans="1:6" ht="15">
      <c r="A1239" s="3"/>
      <c r="B1239" s="3"/>
      <c r="C1239" s="3"/>
      <c r="D1239" s="59"/>
      <c r="E1239" s="59"/>
      <c r="F1239" s="3"/>
    </row>
    <row r="1240" spans="1:6" ht="15">
      <c r="A1240" s="3"/>
      <c r="B1240" s="3"/>
      <c r="C1240" s="3"/>
      <c r="D1240" s="59"/>
      <c r="E1240" s="59"/>
      <c r="F1240" s="3"/>
    </row>
    <row r="1241" spans="1:6" ht="15">
      <c r="A1241" s="3"/>
      <c r="B1241" s="3"/>
      <c r="C1241" s="3"/>
      <c r="D1241" s="59"/>
      <c r="E1241" s="59"/>
      <c r="F1241" s="3"/>
    </row>
    <row r="1242" spans="1:6" ht="15">
      <c r="A1242" s="3"/>
      <c r="B1242" s="3"/>
      <c r="C1242" s="3"/>
      <c r="D1242" s="59"/>
      <c r="E1242" s="59"/>
      <c r="F1242" s="3"/>
    </row>
    <row r="1243" spans="1:6" ht="15">
      <c r="A1243" s="3"/>
      <c r="B1243" s="3"/>
      <c r="C1243" s="3"/>
      <c r="D1243" s="59"/>
      <c r="E1243" s="59"/>
      <c r="F1243" s="3"/>
    </row>
    <row r="1244" spans="1:6" ht="15">
      <c r="A1244" s="3"/>
      <c r="B1244" s="3"/>
      <c r="C1244" s="3"/>
      <c r="D1244" s="59"/>
      <c r="E1244" s="59"/>
      <c r="F1244" s="3"/>
    </row>
    <row r="1245" spans="1:6" ht="15">
      <c r="A1245" s="3"/>
      <c r="B1245" s="3"/>
      <c r="C1245" s="3"/>
      <c r="D1245" s="59"/>
      <c r="E1245" s="59"/>
      <c r="F1245" s="3"/>
    </row>
    <row r="1246" spans="1:6" ht="15">
      <c r="A1246" s="3"/>
      <c r="B1246" s="3"/>
      <c r="C1246" s="3"/>
      <c r="D1246" s="59"/>
      <c r="E1246" s="59"/>
      <c r="F1246" s="3"/>
    </row>
    <row r="1247" spans="1:6" ht="15">
      <c r="A1247" s="3"/>
      <c r="B1247" s="3"/>
      <c r="C1247" s="3"/>
      <c r="D1247" s="59"/>
      <c r="E1247" s="59"/>
      <c r="F1247" s="3"/>
    </row>
    <row r="1248" spans="1:6" ht="15">
      <c r="A1248" s="3"/>
      <c r="B1248" s="3"/>
      <c r="C1248" s="3"/>
      <c r="D1248" s="59"/>
      <c r="E1248" s="59"/>
      <c r="F1248" s="3"/>
    </row>
    <row r="1249" spans="1:6" ht="15">
      <c r="A1249" s="3"/>
      <c r="B1249" s="3"/>
      <c r="C1249" s="3"/>
      <c r="D1249" s="59"/>
      <c r="E1249" s="59"/>
      <c r="F1249" s="3"/>
    </row>
    <row r="1250" spans="1:6" ht="15">
      <c r="A1250" s="3"/>
      <c r="B1250" s="3"/>
      <c r="C1250" s="3"/>
      <c r="D1250" s="59"/>
      <c r="E1250" s="59"/>
      <c r="F1250" s="3"/>
    </row>
    <row r="1251" spans="1:6" ht="15">
      <c r="A1251" s="3"/>
      <c r="B1251" s="3"/>
      <c r="C1251" s="3"/>
      <c r="D1251" s="59"/>
      <c r="E1251" s="59"/>
      <c r="F1251" s="3"/>
    </row>
    <row r="1252" spans="1:6" ht="15">
      <c r="A1252" s="3"/>
      <c r="B1252" s="3"/>
      <c r="C1252" s="3"/>
      <c r="D1252" s="59"/>
      <c r="E1252" s="59"/>
      <c r="F1252" s="3"/>
    </row>
    <row r="1253" spans="1:6" ht="15">
      <c r="A1253" s="3"/>
      <c r="B1253" s="3"/>
      <c r="C1253" s="3"/>
      <c r="D1253" s="59"/>
      <c r="E1253" s="59"/>
      <c r="F1253" s="3"/>
    </row>
    <row r="1254" spans="1:6" ht="15">
      <c r="A1254" s="3"/>
      <c r="B1254" s="3"/>
      <c r="C1254" s="3"/>
      <c r="D1254" s="59"/>
      <c r="E1254" s="59"/>
      <c r="F1254" s="3"/>
    </row>
    <row r="1255" spans="1:6" ht="15">
      <c r="A1255" s="3"/>
      <c r="B1255" s="3"/>
      <c r="C1255" s="3"/>
      <c r="D1255" s="59"/>
      <c r="E1255" s="59"/>
      <c r="F1255" s="3"/>
    </row>
    <row r="1256" spans="1:6" ht="15">
      <c r="A1256" s="3"/>
      <c r="B1256" s="3"/>
      <c r="C1256" s="3"/>
      <c r="D1256" s="59"/>
      <c r="E1256" s="59"/>
      <c r="F1256" s="3"/>
    </row>
    <row r="1257" spans="1:6" ht="15">
      <c r="A1257" s="3"/>
      <c r="B1257" s="3"/>
      <c r="C1257" s="3"/>
      <c r="D1257" s="59"/>
      <c r="E1257" s="59"/>
      <c r="F1257" s="3"/>
    </row>
    <row r="1258" spans="1:6" ht="15">
      <c r="A1258" s="3"/>
      <c r="B1258" s="3"/>
      <c r="C1258" s="3"/>
      <c r="D1258" s="59"/>
      <c r="E1258" s="59"/>
      <c r="F1258" s="3"/>
    </row>
    <row r="1259" spans="1:6" ht="15">
      <c r="A1259" s="3"/>
      <c r="B1259" s="3"/>
      <c r="C1259" s="3"/>
      <c r="D1259" s="59"/>
      <c r="E1259" s="59"/>
      <c r="F1259" s="3"/>
    </row>
    <row r="1260" spans="1:6" ht="15">
      <c r="A1260" s="3"/>
      <c r="B1260" s="3"/>
      <c r="C1260" s="3"/>
      <c r="D1260" s="59"/>
      <c r="E1260" s="59"/>
      <c r="F1260" s="3"/>
    </row>
    <row r="1261" spans="1:6" ht="15">
      <c r="A1261" s="3"/>
      <c r="B1261" s="3"/>
      <c r="C1261" s="3"/>
      <c r="D1261" s="59"/>
      <c r="E1261" s="59"/>
      <c r="F1261" s="3"/>
    </row>
    <row r="1262" spans="1:6" ht="15">
      <c r="A1262" s="3"/>
      <c r="B1262" s="3"/>
      <c r="C1262" s="3"/>
      <c r="D1262" s="59"/>
      <c r="E1262" s="59"/>
      <c r="F1262" s="3"/>
    </row>
    <row r="1263" spans="1:6" ht="15">
      <c r="A1263" s="3"/>
      <c r="B1263" s="3"/>
      <c r="C1263" s="3"/>
      <c r="D1263" s="59"/>
      <c r="E1263" s="59"/>
      <c r="F1263" s="3"/>
    </row>
    <row r="1264" spans="1:6" ht="15">
      <c r="A1264" s="3"/>
      <c r="B1264" s="3"/>
      <c r="C1264" s="3"/>
      <c r="D1264" s="59"/>
      <c r="E1264" s="59"/>
      <c r="F1264" s="3"/>
    </row>
    <row r="1265" spans="1:6" ht="15">
      <c r="A1265" s="3"/>
      <c r="B1265" s="3"/>
      <c r="C1265" s="3"/>
      <c r="D1265" s="59"/>
      <c r="E1265" s="59"/>
      <c r="F1265" s="3"/>
    </row>
    <row r="1266" spans="1:6" ht="15">
      <c r="A1266" s="3"/>
      <c r="B1266" s="3"/>
      <c r="C1266" s="3"/>
      <c r="D1266" s="59"/>
      <c r="E1266" s="59"/>
      <c r="F1266" s="3"/>
    </row>
    <row r="1267" spans="1:6" ht="15">
      <c r="A1267" s="3"/>
      <c r="B1267" s="3"/>
      <c r="C1267" s="3"/>
      <c r="D1267" s="59"/>
      <c r="E1267" s="59"/>
      <c r="F1267" s="3"/>
    </row>
    <row r="1268" spans="1:6" ht="15">
      <c r="A1268" s="3"/>
      <c r="B1268" s="3"/>
      <c r="C1268" s="3"/>
      <c r="D1268" s="59"/>
      <c r="E1268" s="59"/>
      <c r="F1268" s="3"/>
    </row>
    <row r="1269" spans="1:6" ht="15">
      <c r="A1269" s="3"/>
      <c r="B1269" s="3"/>
      <c r="C1269" s="3"/>
      <c r="D1269" s="59"/>
      <c r="E1269" s="59"/>
      <c r="F1269" s="3"/>
    </row>
    <row r="1270" spans="1:6" ht="15">
      <c r="A1270" s="3"/>
      <c r="B1270" s="3"/>
      <c r="C1270" s="3"/>
      <c r="D1270" s="59"/>
      <c r="E1270" s="59"/>
      <c r="F1270" s="3"/>
    </row>
    <row r="1271" spans="1:6" ht="15">
      <c r="A1271" s="3"/>
      <c r="B1271" s="3"/>
      <c r="C1271" s="3"/>
      <c r="D1271" s="59"/>
      <c r="E1271" s="59"/>
      <c r="F1271" s="3"/>
    </row>
    <row r="1272" spans="1:6" ht="15">
      <c r="A1272" s="3"/>
      <c r="B1272" s="3"/>
      <c r="C1272" s="3"/>
      <c r="D1272" s="59"/>
      <c r="E1272" s="59"/>
      <c r="F1272" s="3"/>
    </row>
    <row r="1273" spans="1:6" ht="15">
      <c r="A1273" s="3"/>
      <c r="B1273" s="3"/>
      <c r="C1273" s="3"/>
      <c r="D1273" s="59"/>
      <c r="E1273" s="59"/>
      <c r="F1273" s="3"/>
    </row>
    <row r="1274" spans="1:6" ht="15">
      <c r="A1274" s="3"/>
      <c r="B1274" s="3"/>
      <c r="C1274" s="3"/>
      <c r="D1274" s="59"/>
      <c r="E1274" s="59"/>
      <c r="F1274" s="3"/>
    </row>
    <row r="1275" spans="1:6" ht="15">
      <c r="A1275" s="3"/>
      <c r="B1275" s="3"/>
      <c r="C1275" s="3"/>
      <c r="D1275" s="59"/>
      <c r="E1275" s="59"/>
      <c r="F1275" s="3"/>
    </row>
    <row r="1276" spans="1:6" ht="15">
      <c r="A1276" s="3"/>
      <c r="B1276" s="3"/>
      <c r="C1276" s="3"/>
      <c r="D1276" s="59"/>
      <c r="E1276" s="59"/>
      <c r="F1276" s="3"/>
    </row>
    <row r="1277" spans="1:6" ht="15">
      <c r="A1277" s="3"/>
      <c r="B1277" s="3"/>
      <c r="C1277" s="3"/>
      <c r="D1277" s="59"/>
      <c r="E1277" s="59"/>
      <c r="F1277" s="3"/>
    </row>
    <row r="1278" spans="1:6" ht="15">
      <c r="A1278" s="3"/>
      <c r="B1278" s="3"/>
      <c r="C1278" s="3"/>
      <c r="D1278" s="59"/>
      <c r="E1278" s="59"/>
      <c r="F1278" s="3"/>
    </row>
    <row r="1279" spans="1:6" ht="15">
      <c r="A1279" s="3"/>
      <c r="B1279" s="3"/>
      <c r="C1279" s="3"/>
      <c r="D1279" s="59"/>
      <c r="E1279" s="59"/>
      <c r="F1279" s="3"/>
    </row>
    <row r="1280" spans="1:6" ht="15">
      <c r="A1280" s="3"/>
      <c r="B1280" s="3"/>
      <c r="C1280" s="3"/>
      <c r="D1280" s="59"/>
      <c r="E1280" s="59"/>
      <c r="F1280" s="3"/>
    </row>
    <row r="1281" spans="1:6" ht="15">
      <c r="A1281" s="3"/>
      <c r="B1281" s="3"/>
      <c r="C1281" s="3"/>
      <c r="D1281" s="59"/>
      <c r="E1281" s="59"/>
      <c r="F1281" s="3"/>
    </row>
    <row r="1282" spans="1:6" ht="15">
      <c r="A1282" s="3"/>
      <c r="B1282" s="3"/>
      <c r="C1282" s="3"/>
      <c r="D1282" s="59"/>
      <c r="E1282" s="59"/>
      <c r="F1282" s="3"/>
    </row>
    <row r="1283" spans="1:6" ht="15">
      <c r="A1283" s="3"/>
      <c r="B1283" s="3"/>
      <c r="C1283" s="3"/>
      <c r="D1283" s="59"/>
      <c r="E1283" s="59"/>
      <c r="F1283" s="3"/>
    </row>
    <row r="1284" spans="1:6" ht="15">
      <c r="A1284" s="3"/>
      <c r="B1284" s="3"/>
      <c r="C1284" s="3"/>
      <c r="D1284" s="59"/>
      <c r="E1284" s="59"/>
      <c r="F1284" s="3"/>
    </row>
    <row r="1285" spans="1:6" ht="15">
      <c r="A1285" s="3"/>
      <c r="B1285" s="3"/>
      <c r="C1285" s="3"/>
      <c r="D1285" s="59"/>
      <c r="E1285" s="59"/>
      <c r="F1285" s="3"/>
    </row>
    <row r="1286" spans="1:6" ht="15">
      <c r="A1286" s="3"/>
      <c r="B1286" s="3"/>
      <c r="C1286" s="3"/>
      <c r="D1286" s="59"/>
      <c r="E1286" s="59"/>
      <c r="F1286" s="3"/>
    </row>
    <row r="1287" spans="1:6" ht="15">
      <c r="A1287" s="3"/>
      <c r="B1287" s="3"/>
      <c r="C1287" s="3"/>
      <c r="D1287" s="59"/>
      <c r="E1287" s="59"/>
      <c r="F1287" s="3"/>
    </row>
    <row r="1288" spans="1:6" ht="15">
      <c r="A1288" s="3"/>
      <c r="B1288" s="3"/>
      <c r="C1288" s="3"/>
      <c r="D1288" s="59"/>
      <c r="E1288" s="59"/>
      <c r="F1288" s="3"/>
    </row>
    <row r="1289" spans="1:6" ht="15">
      <c r="A1289" s="3"/>
      <c r="B1289" s="3"/>
      <c r="C1289" s="3"/>
      <c r="D1289" s="59"/>
      <c r="E1289" s="59"/>
      <c r="F1289" s="3"/>
    </row>
    <row r="1290" spans="1:6" ht="15">
      <c r="A1290" s="3"/>
      <c r="B1290" s="3"/>
      <c r="C1290" s="3"/>
      <c r="D1290" s="59"/>
      <c r="E1290" s="59"/>
      <c r="F1290" s="3"/>
    </row>
    <row r="1291" spans="1:6" ht="15">
      <c r="A1291" s="3"/>
      <c r="B1291" s="3"/>
      <c r="C1291" s="3"/>
      <c r="D1291" s="59"/>
      <c r="E1291" s="59"/>
      <c r="F1291" s="3"/>
    </row>
    <row r="1292" spans="1:6" ht="15">
      <c r="A1292" s="3"/>
      <c r="B1292" s="3"/>
      <c r="C1292" s="3"/>
      <c r="D1292" s="59"/>
      <c r="E1292" s="59"/>
      <c r="F1292" s="3"/>
    </row>
    <row r="1293" spans="1:6" ht="15">
      <c r="A1293" s="3"/>
      <c r="B1293" s="3"/>
      <c r="C1293" s="3"/>
      <c r="D1293" s="59"/>
      <c r="E1293" s="59"/>
      <c r="F1293" s="3"/>
    </row>
    <row r="1294" spans="1:6" ht="15">
      <c r="A1294" s="3"/>
      <c r="B1294" s="3"/>
      <c r="C1294" s="3"/>
      <c r="D1294" s="59"/>
      <c r="E1294" s="59"/>
      <c r="F1294" s="3"/>
    </row>
    <row r="1295" spans="1:6" ht="15">
      <c r="A1295" s="3"/>
      <c r="B1295" s="3"/>
      <c r="C1295" s="3"/>
      <c r="D1295" s="59"/>
      <c r="E1295" s="59"/>
      <c r="F1295" s="3"/>
    </row>
    <row r="1296" spans="1:6" ht="15">
      <c r="A1296" s="3"/>
      <c r="B1296" s="3"/>
      <c r="C1296" s="3"/>
      <c r="D1296" s="59"/>
      <c r="E1296" s="59"/>
      <c r="F1296" s="3"/>
    </row>
    <row r="1297" spans="1:6" ht="15">
      <c r="A1297" s="3"/>
      <c r="B1297" s="3"/>
      <c r="C1297" s="3"/>
      <c r="D1297" s="59"/>
      <c r="E1297" s="59"/>
      <c r="F1297" s="3"/>
    </row>
    <row r="1298" spans="1:6" ht="15">
      <c r="A1298" s="3"/>
      <c r="B1298" s="3"/>
      <c r="C1298" s="3"/>
      <c r="D1298" s="59"/>
      <c r="E1298" s="59"/>
      <c r="F1298" s="3"/>
    </row>
    <row r="1299" spans="1:6" ht="15">
      <c r="A1299" s="3"/>
      <c r="B1299" s="3"/>
      <c r="C1299" s="3"/>
      <c r="D1299" s="59"/>
      <c r="E1299" s="59"/>
      <c r="F1299" s="3"/>
    </row>
    <row r="1300" spans="1:6" ht="15">
      <c r="A1300" s="3"/>
      <c r="B1300" s="3"/>
      <c r="C1300" s="3"/>
      <c r="D1300" s="59"/>
      <c r="E1300" s="59"/>
      <c r="F1300" s="3"/>
    </row>
    <row r="1301" spans="1:6" ht="15">
      <c r="A1301" s="3"/>
      <c r="B1301" s="3"/>
      <c r="C1301" s="3"/>
      <c r="D1301" s="59"/>
      <c r="E1301" s="59"/>
      <c r="F1301" s="3"/>
    </row>
    <row r="1302" spans="1:6" ht="15">
      <c r="A1302" s="3"/>
      <c r="B1302" s="3"/>
      <c r="C1302" s="3"/>
      <c r="D1302" s="59"/>
      <c r="E1302" s="59"/>
      <c r="F1302" s="3"/>
    </row>
    <row r="1303" spans="1:6" ht="15">
      <c r="A1303" s="3"/>
      <c r="B1303" s="3"/>
      <c r="C1303" s="3"/>
      <c r="D1303" s="59"/>
      <c r="E1303" s="59"/>
      <c r="F1303" s="3"/>
    </row>
    <row r="1304" spans="1:6" ht="15">
      <c r="A1304" s="3"/>
      <c r="B1304" s="3"/>
      <c r="C1304" s="3"/>
      <c r="D1304" s="59"/>
      <c r="E1304" s="59"/>
      <c r="F1304" s="3"/>
    </row>
    <row r="1305" spans="1:6" ht="15">
      <c r="A1305" s="3"/>
      <c r="B1305" s="3"/>
      <c r="C1305" s="3"/>
      <c r="D1305" s="59"/>
      <c r="E1305" s="59"/>
      <c r="F1305" s="3"/>
    </row>
    <row r="1306" spans="1:6" ht="15">
      <c r="A1306" s="3"/>
      <c r="B1306" s="3"/>
      <c r="C1306" s="3"/>
      <c r="D1306" s="59"/>
      <c r="E1306" s="59"/>
      <c r="F1306" s="3"/>
    </row>
    <row r="1307" spans="1:6" ht="15">
      <c r="A1307" s="3"/>
      <c r="B1307" s="3"/>
      <c r="C1307" s="3"/>
      <c r="D1307" s="59"/>
      <c r="E1307" s="59"/>
      <c r="F1307" s="3"/>
    </row>
    <row r="1308" spans="1:6" ht="15">
      <c r="A1308" s="3"/>
      <c r="B1308" s="3"/>
      <c r="C1308" s="3"/>
      <c r="D1308" s="59"/>
      <c r="E1308" s="59"/>
      <c r="F1308" s="3"/>
    </row>
    <row r="1309" spans="1:6" ht="15">
      <c r="A1309" s="3"/>
      <c r="B1309" s="3"/>
      <c r="C1309" s="3"/>
      <c r="D1309" s="59"/>
      <c r="E1309" s="59"/>
      <c r="F1309" s="3"/>
    </row>
    <row r="1310" spans="1:6" ht="15">
      <c r="A1310" s="3"/>
      <c r="B1310" s="3"/>
      <c r="C1310" s="3"/>
      <c r="D1310" s="59"/>
      <c r="E1310" s="59"/>
      <c r="F1310" s="3"/>
    </row>
    <row r="1311" spans="1:6" ht="15">
      <c r="A1311" s="3"/>
      <c r="B1311" s="3"/>
      <c r="C1311" s="3"/>
      <c r="D1311" s="59"/>
      <c r="E1311" s="59"/>
      <c r="F1311" s="3"/>
    </row>
    <row r="1312" spans="1:6" ht="15">
      <c r="A1312" s="3"/>
      <c r="B1312" s="3"/>
      <c r="C1312" s="3"/>
      <c r="D1312" s="59"/>
      <c r="E1312" s="59"/>
      <c r="F1312" s="3"/>
    </row>
    <row r="1313" spans="1:6" ht="15">
      <c r="A1313" s="3"/>
      <c r="B1313" s="3"/>
      <c r="C1313" s="3"/>
      <c r="D1313" s="59"/>
      <c r="E1313" s="59"/>
      <c r="F1313" s="3"/>
    </row>
    <row r="1314" spans="1:6" ht="15">
      <c r="A1314" s="3"/>
      <c r="B1314" s="3"/>
      <c r="C1314" s="3"/>
      <c r="D1314" s="59"/>
      <c r="E1314" s="59"/>
      <c r="F1314" s="3"/>
    </row>
    <row r="1315" spans="1:6" ht="15">
      <c r="A1315" s="3"/>
      <c r="B1315" s="3"/>
      <c r="C1315" s="3"/>
      <c r="D1315" s="59"/>
      <c r="E1315" s="59"/>
      <c r="F1315" s="3"/>
    </row>
    <row r="1316" spans="1:6" ht="15">
      <c r="A1316" s="3"/>
      <c r="B1316" s="3"/>
      <c r="C1316" s="3"/>
      <c r="D1316" s="59"/>
      <c r="E1316" s="59"/>
      <c r="F1316" s="3"/>
    </row>
    <row r="1317" spans="1:6" ht="15">
      <c r="A1317" s="3"/>
      <c r="B1317" s="3"/>
      <c r="C1317" s="3"/>
      <c r="D1317" s="59"/>
      <c r="E1317" s="59"/>
      <c r="F1317" s="3"/>
    </row>
    <row r="1318" spans="1:6" ht="15">
      <c r="A1318" s="3"/>
      <c r="B1318" s="3"/>
      <c r="C1318" s="3"/>
      <c r="D1318" s="59"/>
      <c r="E1318" s="59"/>
      <c r="F1318" s="3"/>
    </row>
    <row r="1319" spans="1:6" ht="15">
      <c r="A1319" s="3"/>
      <c r="B1319" s="3"/>
      <c r="C1319" s="3"/>
      <c r="D1319" s="59"/>
      <c r="E1319" s="59"/>
      <c r="F1319" s="3"/>
    </row>
    <row r="1320" spans="1:6" ht="15">
      <c r="A1320" s="3"/>
      <c r="B1320" s="3"/>
      <c r="C1320" s="3"/>
      <c r="D1320" s="59"/>
      <c r="E1320" s="59"/>
      <c r="F1320" s="3"/>
    </row>
    <row r="1321" spans="1:6" ht="15">
      <c r="A1321" s="3"/>
      <c r="B1321" s="3"/>
      <c r="C1321" s="3"/>
      <c r="D1321" s="59"/>
      <c r="E1321" s="59"/>
      <c r="F1321" s="3"/>
    </row>
    <row r="1322" spans="1:6" ht="15">
      <c r="A1322" s="3"/>
      <c r="B1322" s="3"/>
      <c r="C1322" s="3"/>
      <c r="D1322" s="59"/>
      <c r="E1322" s="59"/>
      <c r="F1322" s="3"/>
    </row>
    <row r="1323" spans="1:6" ht="15">
      <c r="A1323" s="3"/>
      <c r="B1323" s="3"/>
      <c r="C1323" s="3"/>
      <c r="D1323" s="59"/>
      <c r="E1323" s="59"/>
      <c r="F1323" s="3"/>
    </row>
    <row r="1324" spans="1:6" ht="15">
      <c r="A1324" s="3"/>
      <c r="B1324" s="3"/>
      <c r="C1324" s="3"/>
      <c r="D1324" s="59"/>
      <c r="E1324" s="59"/>
      <c r="F1324" s="3"/>
    </row>
    <row r="1325" spans="1:6" ht="15">
      <c r="A1325" s="3"/>
      <c r="B1325" s="3"/>
      <c r="C1325" s="3"/>
      <c r="D1325" s="59"/>
      <c r="E1325" s="59"/>
      <c r="F1325" s="3"/>
    </row>
    <row r="1326" spans="1:6" ht="15">
      <c r="A1326" s="3"/>
      <c r="B1326" s="3"/>
      <c r="C1326" s="3"/>
      <c r="D1326" s="59"/>
      <c r="E1326" s="59"/>
      <c r="F1326" s="3"/>
    </row>
    <row r="1327" spans="1:6" ht="15">
      <c r="A1327" s="3"/>
      <c r="B1327" s="3"/>
      <c r="C1327" s="3"/>
      <c r="D1327" s="59"/>
      <c r="E1327" s="59"/>
      <c r="F1327" s="3"/>
    </row>
    <row r="1328" spans="1:6" ht="15">
      <c r="A1328" s="3"/>
      <c r="B1328" s="3"/>
      <c r="C1328" s="3"/>
      <c r="D1328" s="59"/>
      <c r="E1328" s="59"/>
      <c r="F1328" s="3"/>
    </row>
    <row r="1329" spans="1:6" ht="15">
      <c r="A1329" s="3"/>
      <c r="B1329" s="3"/>
      <c r="C1329" s="3"/>
      <c r="D1329" s="59"/>
      <c r="E1329" s="59"/>
      <c r="F1329" s="3"/>
    </row>
    <row r="1330" spans="1:6" ht="15">
      <c r="A1330" s="3"/>
      <c r="B1330" s="3"/>
      <c r="C1330" s="3"/>
      <c r="D1330" s="59"/>
      <c r="E1330" s="59"/>
      <c r="F1330" s="3"/>
    </row>
    <row r="1331" spans="1:6" ht="15">
      <c r="A1331" s="3"/>
      <c r="B1331" s="3"/>
      <c r="C1331" s="3"/>
      <c r="D1331" s="59"/>
      <c r="E1331" s="59"/>
      <c r="F1331" s="3"/>
    </row>
    <row r="1332" spans="1:6" ht="15">
      <c r="A1332" s="3"/>
      <c r="B1332" s="3"/>
      <c r="C1332" s="3"/>
      <c r="D1332" s="59"/>
      <c r="E1332" s="59"/>
      <c r="F1332" s="3"/>
    </row>
    <row r="1333" spans="1:6" ht="15">
      <c r="A1333" s="3"/>
      <c r="B1333" s="3"/>
      <c r="C1333" s="3"/>
      <c r="D1333" s="59"/>
      <c r="E1333" s="59"/>
      <c r="F1333" s="3"/>
    </row>
    <row r="1334" spans="1:6" ht="15">
      <c r="A1334" s="3"/>
      <c r="B1334" s="3"/>
      <c r="C1334" s="3"/>
      <c r="D1334" s="59"/>
      <c r="E1334" s="59"/>
      <c r="F1334" s="3"/>
    </row>
    <row r="1335" spans="1:6" ht="15">
      <c r="A1335" s="3"/>
      <c r="B1335" s="3"/>
      <c r="C1335" s="3"/>
      <c r="D1335" s="59"/>
      <c r="E1335" s="59"/>
      <c r="F1335" s="3"/>
    </row>
    <row r="1336" spans="1:6" ht="15">
      <c r="A1336" s="3"/>
      <c r="B1336" s="3"/>
      <c r="C1336" s="3"/>
      <c r="D1336" s="59"/>
      <c r="E1336" s="59"/>
      <c r="F1336" s="3"/>
    </row>
    <row r="1337" spans="1:6" ht="15">
      <c r="A1337" s="3"/>
      <c r="B1337" s="3"/>
      <c r="C1337" s="3"/>
      <c r="D1337" s="59"/>
      <c r="E1337" s="59"/>
      <c r="F1337" s="3"/>
    </row>
    <row r="1338" spans="1:6" ht="15">
      <c r="A1338" s="3"/>
      <c r="B1338" s="3"/>
      <c r="C1338" s="3"/>
      <c r="D1338" s="59"/>
      <c r="E1338" s="59"/>
      <c r="F1338" s="3"/>
    </row>
    <row r="1339" spans="1:6" ht="15">
      <c r="A1339" s="3"/>
      <c r="B1339" s="3"/>
      <c r="C1339" s="3"/>
      <c r="D1339" s="59"/>
      <c r="E1339" s="59"/>
      <c r="F1339" s="3"/>
    </row>
    <row r="1340" spans="1:6" ht="15">
      <c r="A1340" s="3"/>
      <c r="B1340" s="3"/>
      <c r="C1340" s="3"/>
      <c r="D1340" s="59"/>
      <c r="E1340" s="59"/>
      <c r="F1340" s="3"/>
    </row>
    <row r="1341" spans="1:6" ht="15">
      <c r="A1341" s="3"/>
      <c r="B1341" s="3"/>
      <c r="C1341" s="3"/>
      <c r="D1341" s="59"/>
      <c r="E1341" s="59"/>
      <c r="F1341" s="3"/>
    </row>
    <row r="1342" spans="1:6" ht="15">
      <c r="A1342" s="3"/>
      <c r="B1342" s="3"/>
      <c r="C1342" s="3"/>
      <c r="D1342" s="59"/>
      <c r="E1342" s="59"/>
      <c r="F1342" s="3"/>
    </row>
    <row r="1343" spans="1:6" ht="15">
      <c r="A1343" s="3"/>
      <c r="B1343" s="3"/>
      <c r="C1343" s="3"/>
      <c r="D1343" s="59"/>
      <c r="E1343" s="59"/>
      <c r="F1343" s="3"/>
    </row>
    <row r="1344" spans="1:6" ht="15">
      <c r="A1344" s="3"/>
      <c r="B1344" s="3"/>
      <c r="C1344" s="3"/>
      <c r="D1344" s="59"/>
      <c r="E1344" s="59"/>
      <c r="F1344" s="3"/>
    </row>
    <row r="1345" spans="1:6" ht="15">
      <c r="A1345" s="3"/>
      <c r="B1345" s="3"/>
      <c r="C1345" s="3"/>
      <c r="D1345" s="59"/>
      <c r="E1345" s="59"/>
      <c r="F1345" s="3"/>
    </row>
    <row r="1346" ht="15">
      <c r="A1346" s="3"/>
    </row>
    <row r="1347" spans="1:6" ht="15">
      <c r="A1347" s="3"/>
      <c r="B1347" s="3"/>
      <c r="C1347" s="3"/>
      <c r="D1347" s="59"/>
      <c r="E1347" s="59"/>
      <c r="F1347" s="3"/>
    </row>
    <row r="1348" spans="1:6" ht="15">
      <c r="A1348" s="3"/>
      <c r="B1348" s="3"/>
      <c r="C1348" s="3"/>
      <c r="D1348" s="59"/>
      <c r="E1348" s="59"/>
      <c r="F1348" s="3"/>
    </row>
    <row r="1349" spans="1:6" ht="15">
      <c r="A1349" s="3"/>
      <c r="B1349" s="3"/>
      <c r="C1349" s="3"/>
      <c r="D1349" s="59"/>
      <c r="E1349" s="59"/>
      <c r="F1349" s="3"/>
    </row>
    <row r="1350" spans="1:6" ht="15">
      <c r="A1350" s="3"/>
      <c r="B1350" s="3"/>
      <c r="C1350" s="3"/>
      <c r="D1350" s="59"/>
      <c r="E1350" s="59"/>
      <c r="F1350" s="3"/>
    </row>
    <row r="1351" spans="1:6" ht="15">
      <c r="A1351" s="3"/>
      <c r="B1351" s="3"/>
      <c r="C1351" s="3"/>
      <c r="D1351" s="59"/>
      <c r="E1351" s="59"/>
      <c r="F1351" s="3"/>
    </row>
    <row r="1352" spans="1:6" ht="15">
      <c r="A1352" s="3"/>
      <c r="B1352" s="3"/>
      <c r="C1352" s="3"/>
      <c r="D1352" s="59"/>
      <c r="E1352" s="59"/>
      <c r="F1352" s="3"/>
    </row>
    <row r="1353" spans="1:6" ht="15">
      <c r="A1353" s="3"/>
      <c r="B1353" s="3"/>
      <c r="C1353" s="3"/>
      <c r="D1353" s="59"/>
      <c r="E1353" s="59"/>
      <c r="F1353" s="3"/>
    </row>
    <row r="1354" spans="1:6" ht="15">
      <c r="A1354" s="3"/>
      <c r="B1354" s="3"/>
      <c r="C1354" s="3"/>
      <c r="D1354" s="59"/>
      <c r="E1354" s="59"/>
      <c r="F1354" s="3"/>
    </row>
    <row r="1355" spans="1:6" ht="15">
      <c r="A1355" s="3"/>
      <c r="B1355" s="3"/>
      <c r="C1355" s="3"/>
      <c r="D1355" s="59"/>
      <c r="E1355" s="59"/>
      <c r="F1355" s="3"/>
    </row>
    <row r="1356" spans="1:6" ht="15">
      <c r="A1356" s="3"/>
      <c r="B1356" s="3"/>
      <c r="C1356" s="3"/>
      <c r="D1356" s="59"/>
      <c r="E1356" s="59"/>
      <c r="F1356" s="3"/>
    </row>
    <row r="1357" spans="1:6" ht="15">
      <c r="A1357" s="3"/>
      <c r="B1357" s="3"/>
      <c r="C1357" s="3"/>
      <c r="D1357" s="59"/>
      <c r="E1357" s="59"/>
      <c r="F1357" s="3"/>
    </row>
    <row r="1358" spans="1:6" ht="15">
      <c r="A1358" s="3"/>
      <c r="B1358" s="3"/>
      <c r="C1358" s="3"/>
      <c r="D1358" s="59"/>
      <c r="E1358" s="59"/>
      <c r="F1358" s="3"/>
    </row>
    <row r="1359" spans="1:6" ht="15">
      <c r="A1359" s="3"/>
      <c r="B1359" s="3"/>
      <c r="C1359" s="3"/>
      <c r="D1359" s="59"/>
      <c r="E1359" s="59"/>
      <c r="F1359" s="3"/>
    </row>
    <row r="1360" spans="1:6" ht="15">
      <c r="A1360" s="3"/>
      <c r="B1360" s="3"/>
      <c r="C1360" s="3"/>
      <c r="D1360" s="59"/>
      <c r="E1360" s="59"/>
      <c r="F1360" s="3"/>
    </row>
    <row r="1361" spans="1:6" ht="15">
      <c r="A1361" s="3"/>
      <c r="B1361" s="3"/>
      <c r="C1361" s="3"/>
      <c r="D1361" s="59"/>
      <c r="E1361" s="59"/>
      <c r="F1361" s="3"/>
    </row>
    <row r="1362" spans="1:6" ht="15">
      <c r="A1362" s="3"/>
      <c r="B1362" s="3"/>
      <c r="C1362" s="3"/>
      <c r="D1362" s="59"/>
      <c r="E1362" s="59"/>
      <c r="F1362" s="3"/>
    </row>
    <row r="1363" spans="1:6" ht="15">
      <c r="A1363" s="3"/>
      <c r="B1363" s="3"/>
      <c r="C1363" s="3"/>
      <c r="D1363" s="59"/>
      <c r="E1363" s="59"/>
      <c r="F1363" s="3"/>
    </row>
    <row r="1364" spans="1:6" ht="15">
      <c r="A1364" s="3"/>
      <c r="B1364" s="3"/>
      <c r="C1364" s="3"/>
      <c r="D1364" s="59"/>
      <c r="E1364" s="59"/>
      <c r="F1364" s="3"/>
    </row>
    <row r="1365" spans="1:6" ht="15">
      <c r="A1365" s="3"/>
      <c r="B1365" s="3"/>
      <c r="C1365" s="3"/>
      <c r="D1365" s="59"/>
      <c r="E1365" s="59"/>
      <c r="F1365" s="3"/>
    </row>
    <row r="1366" spans="1:6" ht="15">
      <c r="A1366" s="3"/>
      <c r="B1366" s="3"/>
      <c r="C1366" s="3"/>
      <c r="D1366" s="59"/>
      <c r="E1366" s="59"/>
      <c r="F1366" s="3"/>
    </row>
    <row r="1367" spans="1:6" ht="15">
      <c r="A1367" s="3"/>
      <c r="B1367" s="3"/>
      <c r="C1367" s="3"/>
      <c r="D1367" s="59"/>
      <c r="E1367" s="59"/>
      <c r="F1367" s="3"/>
    </row>
    <row r="1368" spans="1:6" ht="15">
      <c r="A1368" s="3"/>
      <c r="B1368" s="3"/>
      <c r="C1368" s="3"/>
      <c r="D1368" s="59"/>
      <c r="E1368" s="59"/>
      <c r="F1368" s="3"/>
    </row>
    <row r="1369" spans="1:6" ht="15">
      <c r="A1369" s="3"/>
      <c r="B1369" s="3"/>
      <c r="C1369" s="3"/>
      <c r="D1369" s="59"/>
      <c r="E1369" s="59"/>
      <c r="F1369" s="3"/>
    </row>
    <row r="1370" spans="1:6" ht="15">
      <c r="A1370" s="3"/>
      <c r="B1370" s="3"/>
      <c r="C1370" s="3"/>
      <c r="D1370" s="59"/>
      <c r="E1370" s="59"/>
      <c r="F1370" s="3"/>
    </row>
    <row r="1371" spans="1:6" ht="15">
      <c r="A1371" s="3"/>
      <c r="B1371" s="3"/>
      <c r="C1371" s="3"/>
      <c r="D1371" s="59"/>
      <c r="E1371" s="59"/>
      <c r="F1371" s="3"/>
    </row>
    <row r="1372" spans="1:6" ht="15">
      <c r="A1372" s="3"/>
      <c r="B1372" s="3"/>
      <c r="C1372" s="3"/>
      <c r="D1372" s="59"/>
      <c r="E1372" s="59"/>
      <c r="F1372" s="3"/>
    </row>
    <row r="1373" spans="1:6" ht="15">
      <c r="A1373" s="3"/>
      <c r="B1373" s="3"/>
      <c r="C1373" s="3"/>
      <c r="D1373" s="59"/>
      <c r="E1373" s="59"/>
      <c r="F1373" s="3"/>
    </row>
    <row r="1374" spans="1:6" ht="15">
      <c r="A1374" s="3"/>
      <c r="B1374" s="3"/>
      <c r="C1374" s="3"/>
      <c r="D1374" s="59"/>
      <c r="E1374" s="59"/>
      <c r="F1374" s="3"/>
    </row>
    <row r="1375" spans="1:6" ht="15">
      <c r="A1375" s="3"/>
      <c r="B1375" s="3"/>
      <c r="C1375" s="3"/>
      <c r="D1375" s="59"/>
      <c r="E1375" s="59"/>
      <c r="F1375" s="3"/>
    </row>
    <row r="1376" spans="1:6" ht="15">
      <c r="A1376" s="3"/>
      <c r="B1376" s="3"/>
      <c r="C1376" s="3"/>
      <c r="D1376" s="59"/>
      <c r="E1376" s="59"/>
      <c r="F1376" s="3"/>
    </row>
    <row r="1377" spans="1:6" ht="15">
      <c r="A1377" s="3"/>
      <c r="B1377" s="3"/>
      <c r="C1377" s="3"/>
      <c r="D1377" s="59"/>
      <c r="E1377" s="59"/>
      <c r="F1377" s="3"/>
    </row>
    <row r="1378" spans="1:6" ht="15">
      <c r="A1378" s="3"/>
      <c r="B1378" s="3"/>
      <c r="C1378" s="3"/>
      <c r="D1378" s="59"/>
      <c r="E1378" s="59"/>
      <c r="F1378" s="3"/>
    </row>
    <row r="1379" spans="1:6" ht="15">
      <c r="A1379" s="3"/>
      <c r="B1379" s="3"/>
      <c r="C1379" s="3"/>
      <c r="D1379" s="59"/>
      <c r="E1379" s="59"/>
      <c r="F1379" s="3"/>
    </row>
    <row r="1380" spans="1:6" ht="15">
      <c r="A1380" s="3"/>
      <c r="B1380" s="3"/>
      <c r="C1380" s="3"/>
      <c r="D1380" s="59"/>
      <c r="E1380" s="59"/>
      <c r="F1380" s="3"/>
    </row>
    <row r="1381" spans="1:6" ht="15">
      <c r="A1381" s="3"/>
      <c r="B1381" s="3"/>
      <c r="C1381" s="3"/>
      <c r="D1381" s="59"/>
      <c r="E1381" s="59"/>
      <c r="F1381" s="3"/>
    </row>
    <row r="1382" spans="1:6" ht="15">
      <c r="A1382" s="3"/>
      <c r="B1382" s="3"/>
      <c r="C1382" s="3"/>
      <c r="D1382" s="59"/>
      <c r="E1382" s="59"/>
      <c r="F1382" s="3"/>
    </row>
    <row r="1383" spans="1:6" ht="15">
      <c r="A1383" s="3"/>
      <c r="B1383" s="3"/>
      <c r="C1383" s="3"/>
      <c r="D1383" s="59"/>
      <c r="E1383" s="59"/>
      <c r="F1383" s="3"/>
    </row>
    <row r="1384" spans="1:6" ht="15">
      <c r="A1384" s="3"/>
      <c r="B1384" s="3"/>
      <c r="C1384" s="3"/>
      <c r="D1384" s="59"/>
      <c r="E1384" s="59"/>
      <c r="F1384" s="3"/>
    </row>
    <row r="1385" spans="1:6" ht="15">
      <c r="A1385" s="3"/>
      <c r="B1385" s="3"/>
      <c r="C1385" s="3"/>
      <c r="D1385" s="59"/>
      <c r="E1385" s="59"/>
      <c r="F1385" s="3"/>
    </row>
    <row r="1386" spans="1:6" ht="15">
      <c r="A1386" s="3"/>
      <c r="B1386" s="3"/>
      <c r="C1386" s="3"/>
      <c r="D1386" s="59"/>
      <c r="E1386" s="59"/>
      <c r="F1386" s="3"/>
    </row>
    <row r="1387" spans="1:6" ht="15">
      <c r="A1387" s="3"/>
      <c r="B1387" s="3"/>
      <c r="C1387" s="3"/>
      <c r="D1387" s="59"/>
      <c r="E1387" s="59"/>
      <c r="F1387" s="3"/>
    </row>
    <row r="1388" spans="1:6" ht="15">
      <c r="A1388" s="3"/>
      <c r="B1388" s="3"/>
      <c r="C1388" s="3"/>
      <c r="D1388" s="59"/>
      <c r="E1388" s="59"/>
      <c r="F1388" s="3"/>
    </row>
    <row r="1389" spans="1:6" ht="15">
      <c r="A1389" s="3"/>
      <c r="B1389" s="3"/>
      <c r="C1389" s="3"/>
      <c r="D1389" s="59"/>
      <c r="E1389" s="59"/>
      <c r="F1389" s="3"/>
    </row>
    <row r="1390" spans="1:6" ht="15">
      <c r="A1390" s="3"/>
      <c r="B1390" s="3"/>
      <c r="C1390" s="3"/>
      <c r="D1390" s="59"/>
      <c r="E1390" s="59"/>
      <c r="F1390" s="3"/>
    </row>
    <row r="1391" spans="1:6" ht="15">
      <c r="A1391" s="3"/>
      <c r="B1391" s="3"/>
      <c r="C1391" s="3"/>
      <c r="D1391" s="59"/>
      <c r="E1391" s="59"/>
      <c r="F1391" s="3"/>
    </row>
    <row r="1392" spans="1:6" ht="15">
      <c r="A1392" s="3"/>
      <c r="B1392" s="3"/>
      <c r="C1392" s="3"/>
      <c r="D1392" s="59"/>
      <c r="E1392" s="59"/>
      <c r="F1392" s="3"/>
    </row>
    <row r="1393" spans="1:6" ht="15">
      <c r="A1393" s="3"/>
      <c r="B1393" s="3"/>
      <c r="C1393" s="3"/>
      <c r="D1393" s="59"/>
      <c r="E1393" s="59"/>
      <c r="F1393" s="3"/>
    </row>
    <row r="1394" spans="1:6" ht="15">
      <c r="A1394" s="3"/>
      <c r="B1394" s="3"/>
      <c r="C1394" s="3"/>
      <c r="D1394" s="59"/>
      <c r="E1394" s="59"/>
      <c r="F1394" s="3"/>
    </row>
    <row r="1395" spans="1:6" ht="15">
      <c r="A1395" s="3"/>
      <c r="B1395" s="3"/>
      <c r="C1395" s="3"/>
      <c r="D1395" s="59"/>
      <c r="E1395" s="59"/>
      <c r="F1395" s="3"/>
    </row>
    <row r="1396" spans="1:6" ht="15">
      <c r="A1396" s="3"/>
      <c r="B1396" s="3"/>
      <c r="C1396" s="3"/>
      <c r="D1396" s="59"/>
      <c r="E1396" s="59"/>
      <c r="F1396" s="3"/>
    </row>
    <row r="1397" spans="1:6" ht="15">
      <c r="A1397" s="3"/>
      <c r="B1397" s="3"/>
      <c r="C1397" s="3"/>
      <c r="D1397" s="59"/>
      <c r="E1397" s="59"/>
      <c r="F1397" s="3"/>
    </row>
    <row r="1398" spans="1:6" ht="15">
      <c r="A1398" s="3"/>
      <c r="B1398" s="3"/>
      <c r="C1398" s="3"/>
      <c r="D1398" s="59"/>
      <c r="E1398" s="59"/>
      <c r="F1398" s="3"/>
    </row>
    <row r="1399" spans="1:6" ht="15">
      <c r="A1399" s="3"/>
      <c r="B1399" s="3"/>
      <c r="C1399" s="3"/>
      <c r="D1399" s="59"/>
      <c r="E1399" s="59"/>
      <c r="F1399" s="3"/>
    </row>
    <row r="1400" spans="1:6" ht="15">
      <c r="A1400" s="3"/>
      <c r="B1400" s="3"/>
      <c r="C1400" s="3"/>
      <c r="D1400" s="59"/>
      <c r="E1400" s="59"/>
      <c r="F1400" s="3"/>
    </row>
    <row r="1401" spans="1:6" ht="15">
      <c r="A1401" s="3"/>
      <c r="B1401" s="3"/>
      <c r="C1401" s="3"/>
      <c r="D1401" s="59"/>
      <c r="E1401" s="59"/>
      <c r="F1401" s="3"/>
    </row>
    <row r="1402" spans="1:6" ht="15">
      <c r="A1402" s="3"/>
      <c r="B1402" s="3"/>
      <c r="C1402" s="3"/>
      <c r="D1402" s="59"/>
      <c r="E1402" s="59"/>
      <c r="F1402" s="3"/>
    </row>
    <row r="1403" spans="1:6" ht="15">
      <c r="A1403" s="3"/>
      <c r="B1403" s="3"/>
      <c r="C1403" s="3"/>
      <c r="D1403" s="59"/>
      <c r="E1403" s="59"/>
      <c r="F1403" s="3"/>
    </row>
    <row r="1404" spans="1:6" ht="15">
      <c r="A1404" s="3"/>
      <c r="B1404" s="3"/>
      <c r="C1404" s="3"/>
      <c r="D1404" s="59"/>
      <c r="E1404" s="59"/>
      <c r="F1404" s="3"/>
    </row>
    <row r="1405" spans="1:6" ht="15">
      <c r="A1405" s="3"/>
      <c r="B1405" s="3"/>
      <c r="C1405" s="3"/>
      <c r="D1405" s="59"/>
      <c r="E1405" s="59"/>
      <c r="F1405" s="3"/>
    </row>
    <row r="1406" spans="1:6" ht="15">
      <c r="A1406" s="3"/>
      <c r="B1406" s="3"/>
      <c r="C1406" s="3"/>
      <c r="D1406" s="59"/>
      <c r="E1406" s="59"/>
      <c r="F1406" s="3"/>
    </row>
    <row r="1407" spans="1:6" ht="15">
      <c r="A1407" s="3"/>
      <c r="B1407" s="3"/>
      <c r="C1407" s="3"/>
      <c r="D1407" s="59"/>
      <c r="E1407" s="59"/>
      <c r="F1407" s="3"/>
    </row>
    <row r="1408" spans="1:6" ht="15">
      <c r="A1408" s="3"/>
      <c r="B1408" s="3"/>
      <c r="C1408" s="3"/>
      <c r="D1408" s="59"/>
      <c r="E1408" s="59"/>
      <c r="F1408" s="3"/>
    </row>
    <row r="1409" spans="1:6" ht="15">
      <c r="A1409" s="3"/>
      <c r="B1409" s="3"/>
      <c r="C1409" s="3"/>
      <c r="D1409" s="59"/>
      <c r="E1409" s="59"/>
      <c r="F1409" s="3"/>
    </row>
    <row r="1410" spans="1:6" ht="15">
      <c r="A1410" s="3"/>
      <c r="B1410" s="3"/>
      <c r="C1410" s="3"/>
      <c r="D1410" s="59"/>
      <c r="E1410" s="59"/>
      <c r="F1410" s="3"/>
    </row>
    <row r="1411" spans="1:6" ht="15">
      <c r="A1411" s="3"/>
      <c r="B1411" s="3"/>
      <c r="C1411" s="3"/>
      <c r="D1411" s="59"/>
      <c r="E1411" s="59"/>
      <c r="F1411" s="3"/>
    </row>
    <row r="1412" spans="1:6" ht="15">
      <c r="A1412" s="3"/>
      <c r="B1412" s="3"/>
      <c r="C1412" s="3"/>
      <c r="D1412" s="59"/>
      <c r="E1412" s="59"/>
      <c r="F1412" s="3"/>
    </row>
    <row r="1413" spans="1:6" ht="15">
      <c r="A1413" s="3"/>
      <c r="B1413" s="3"/>
      <c r="C1413" s="3"/>
      <c r="D1413" s="59"/>
      <c r="E1413" s="59"/>
      <c r="F1413" s="3"/>
    </row>
    <row r="1414" spans="1:6" ht="15">
      <c r="A1414" s="3"/>
      <c r="B1414" s="3"/>
      <c r="C1414" s="3"/>
      <c r="D1414" s="59"/>
      <c r="E1414" s="59"/>
      <c r="F1414" s="3"/>
    </row>
    <row r="1415" spans="1:6" ht="15">
      <c r="A1415" s="3"/>
      <c r="B1415" s="3"/>
      <c r="C1415" s="3"/>
      <c r="D1415" s="59"/>
      <c r="E1415" s="59"/>
      <c r="F1415" s="3"/>
    </row>
    <row r="1416" spans="1:6" ht="15">
      <c r="A1416" s="3"/>
      <c r="B1416" s="3"/>
      <c r="C1416" s="3"/>
      <c r="D1416" s="59"/>
      <c r="E1416" s="59"/>
      <c r="F1416" s="3"/>
    </row>
    <row r="1417" spans="1:6" ht="15">
      <c r="A1417" s="3"/>
      <c r="B1417" s="3"/>
      <c r="C1417" s="3"/>
      <c r="D1417" s="59"/>
      <c r="E1417" s="59"/>
      <c r="F1417" s="3"/>
    </row>
    <row r="1418" spans="1:6" ht="15">
      <c r="A1418" s="3"/>
      <c r="B1418" s="3"/>
      <c r="C1418" s="3"/>
      <c r="D1418" s="59"/>
      <c r="E1418" s="59"/>
      <c r="F1418" s="3"/>
    </row>
    <row r="1419" spans="1:6" ht="15">
      <c r="A1419" s="3"/>
      <c r="B1419" s="3"/>
      <c r="C1419" s="3"/>
      <c r="D1419" s="59"/>
      <c r="E1419" s="59"/>
      <c r="F1419" s="3"/>
    </row>
    <row r="1420" spans="1:6" ht="15">
      <c r="A1420" s="3"/>
      <c r="B1420" s="3"/>
      <c r="C1420" s="3"/>
      <c r="D1420" s="59"/>
      <c r="E1420" s="59"/>
      <c r="F1420" s="3"/>
    </row>
    <row r="1421" spans="1:6" ht="15">
      <c r="A1421" s="3"/>
      <c r="B1421" s="3"/>
      <c r="C1421" s="3"/>
      <c r="D1421" s="59"/>
      <c r="E1421" s="59"/>
      <c r="F1421" s="3"/>
    </row>
    <row r="1422" spans="1:6" ht="15">
      <c r="A1422" s="3"/>
      <c r="B1422" s="3"/>
      <c r="C1422" s="3"/>
      <c r="D1422" s="59"/>
      <c r="E1422" s="59"/>
      <c r="F1422" s="3"/>
    </row>
    <row r="1423" spans="1:6" ht="15">
      <c r="A1423" s="3"/>
      <c r="B1423" s="3"/>
      <c r="C1423" s="3"/>
      <c r="D1423" s="59"/>
      <c r="E1423" s="59"/>
      <c r="F1423" s="3"/>
    </row>
    <row r="1424" spans="1:6" ht="15">
      <c r="A1424" s="3"/>
      <c r="B1424" s="3"/>
      <c r="C1424" s="3"/>
      <c r="D1424" s="59"/>
      <c r="E1424" s="59"/>
      <c r="F1424" s="3"/>
    </row>
    <row r="1425" spans="1:6" ht="15">
      <c r="A1425" s="3"/>
      <c r="B1425" s="3"/>
      <c r="C1425" s="3"/>
      <c r="D1425" s="59"/>
      <c r="E1425" s="59"/>
      <c r="F1425" s="3"/>
    </row>
    <row r="1426" spans="1:6" ht="15">
      <c r="A1426" s="3"/>
      <c r="B1426" s="3"/>
      <c r="C1426" s="3"/>
      <c r="D1426" s="59"/>
      <c r="E1426" s="59"/>
      <c r="F1426" s="3"/>
    </row>
    <row r="1427" spans="1:6" ht="15">
      <c r="A1427" s="3"/>
      <c r="B1427" s="3"/>
      <c r="C1427" s="3"/>
      <c r="D1427" s="59"/>
      <c r="E1427" s="59"/>
      <c r="F1427" s="3"/>
    </row>
    <row r="1428" spans="1:6" ht="15">
      <c r="A1428" s="3"/>
      <c r="B1428" s="3"/>
      <c r="C1428" s="3"/>
      <c r="D1428" s="59"/>
      <c r="E1428" s="59"/>
      <c r="F1428" s="3"/>
    </row>
    <row r="1429" spans="1:6" ht="15">
      <c r="A1429" s="3"/>
      <c r="B1429" s="3"/>
      <c r="C1429" s="3"/>
      <c r="D1429" s="59"/>
      <c r="E1429" s="59"/>
      <c r="F1429" s="3"/>
    </row>
    <row r="1430" spans="1:6" ht="15">
      <c r="A1430" s="3"/>
      <c r="B1430" s="3"/>
      <c r="C1430" s="3"/>
      <c r="D1430" s="59"/>
      <c r="E1430" s="59"/>
      <c r="F1430" s="3"/>
    </row>
    <row r="1431" spans="1:6" ht="15">
      <c r="A1431" s="3"/>
      <c r="B1431" s="3"/>
      <c r="C1431" s="3"/>
      <c r="D1431" s="59"/>
      <c r="E1431" s="59"/>
      <c r="F1431" s="3"/>
    </row>
    <row r="1432" spans="1:6" ht="15">
      <c r="A1432" s="3"/>
      <c r="B1432" s="3"/>
      <c r="C1432" s="3"/>
      <c r="D1432" s="59"/>
      <c r="E1432" s="59"/>
      <c r="F1432" s="3"/>
    </row>
    <row r="1433" spans="1:6" ht="15">
      <c r="A1433" s="3"/>
      <c r="B1433" s="3"/>
      <c r="C1433" s="3"/>
      <c r="D1433" s="59"/>
      <c r="E1433" s="59"/>
      <c r="F1433" s="3"/>
    </row>
    <row r="1434" spans="1:6" ht="15">
      <c r="A1434" s="3"/>
      <c r="B1434" s="3"/>
      <c r="C1434" s="3"/>
      <c r="D1434" s="59"/>
      <c r="E1434" s="59"/>
      <c r="F1434" s="3"/>
    </row>
    <row r="1435" spans="1:6" ht="15">
      <c r="A1435" s="3"/>
      <c r="B1435" s="3"/>
      <c r="C1435" s="3"/>
      <c r="D1435" s="59"/>
      <c r="E1435" s="59"/>
      <c r="F1435" s="3"/>
    </row>
    <row r="1436" spans="1:6" ht="15">
      <c r="A1436" s="3"/>
      <c r="B1436" s="3"/>
      <c r="C1436" s="3"/>
      <c r="D1436" s="59"/>
      <c r="E1436" s="59"/>
      <c r="F1436" s="3"/>
    </row>
    <row r="1437" spans="1:6" ht="15">
      <c r="A1437" s="3"/>
      <c r="B1437" s="3"/>
      <c r="C1437" s="3"/>
      <c r="D1437" s="59"/>
      <c r="E1437" s="59"/>
      <c r="F1437" s="3"/>
    </row>
    <row r="1438" spans="1:6" ht="15">
      <c r="A1438" s="3"/>
      <c r="B1438" s="3"/>
      <c r="C1438" s="3"/>
      <c r="D1438" s="59"/>
      <c r="E1438" s="59"/>
      <c r="F1438" s="3"/>
    </row>
    <row r="1439" spans="1:6" ht="15">
      <c r="A1439" s="3"/>
      <c r="B1439" s="3"/>
      <c r="C1439" s="3"/>
      <c r="D1439" s="59"/>
      <c r="E1439" s="59"/>
      <c r="F1439" s="3"/>
    </row>
    <row r="1440" spans="1:6" ht="15">
      <c r="A1440" s="3"/>
      <c r="B1440" s="3"/>
      <c r="C1440" s="3"/>
      <c r="D1440" s="59"/>
      <c r="E1440" s="59"/>
      <c r="F1440" s="3"/>
    </row>
    <row r="1441" spans="1:6" ht="15">
      <c r="A1441" s="3"/>
      <c r="B1441" s="3"/>
      <c r="C1441" s="3"/>
      <c r="D1441" s="59"/>
      <c r="E1441" s="59"/>
      <c r="F1441" s="3"/>
    </row>
    <row r="1442" spans="1:6" ht="15">
      <c r="A1442" s="3"/>
      <c r="B1442" s="3"/>
      <c r="C1442" s="3"/>
      <c r="D1442" s="59"/>
      <c r="E1442" s="59"/>
      <c r="F1442" s="3"/>
    </row>
    <row r="1443" spans="1:6" ht="15">
      <c r="A1443" s="3"/>
      <c r="B1443" s="3"/>
      <c r="C1443" s="3"/>
      <c r="D1443" s="59"/>
      <c r="E1443" s="59"/>
      <c r="F1443" s="3"/>
    </row>
    <row r="1444" spans="1:6" ht="15">
      <c r="A1444" s="3"/>
      <c r="B1444" s="3"/>
      <c r="C1444" s="3"/>
      <c r="D1444" s="59"/>
      <c r="E1444" s="59"/>
      <c r="F1444" s="3"/>
    </row>
    <row r="1445" spans="1:6" ht="15">
      <c r="A1445" s="3"/>
      <c r="B1445" s="3"/>
      <c r="C1445" s="3"/>
      <c r="D1445" s="59"/>
      <c r="E1445" s="59"/>
      <c r="F1445" s="3"/>
    </row>
    <row r="1446" spans="1:6" ht="15">
      <c r="A1446" s="3"/>
      <c r="B1446" s="3"/>
      <c r="C1446" s="3"/>
      <c r="D1446" s="59"/>
      <c r="E1446" s="59"/>
      <c r="F1446" s="3"/>
    </row>
    <row r="1447" spans="1:6" ht="15">
      <c r="A1447" s="3"/>
      <c r="B1447" s="3"/>
      <c r="C1447" s="3"/>
      <c r="D1447" s="59"/>
      <c r="E1447" s="59"/>
      <c r="F1447" s="3"/>
    </row>
    <row r="1448" spans="1:6" ht="15">
      <c r="A1448" s="3"/>
      <c r="B1448" s="3"/>
      <c r="C1448" s="3"/>
      <c r="D1448" s="59"/>
      <c r="E1448" s="59"/>
      <c r="F1448" s="3"/>
    </row>
    <row r="1449" spans="1:6" ht="15">
      <c r="A1449" s="3"/>
      <c r="B1449" s="3"/>
      <c r="C1449" s="3"/>
      <c r="D1449" s="59"/>
      <c r="E1449" s="59"/>
      <c r="F1449" s="3"/>
    </row>
    <row r="1450" spans="1:6" ht="15">
      <c r="A1450" s="3"/>
      <c r="B1450" s="3"/>
      <c r="C1450" s="3"/>
      <c r="D1450" s="59"/>
      <c r="E1450" s="59"/>
      <c r="F1450" s="3"/>
    </row>
    <row r="1451" spans="1:6" ht="15">
      <c r="A1451" s="3"/>
      <c r="B1451" s="3"/>
      <c r="C1451" s="3"/>
      <c r="D1451" s="59"/>
      <c r="E1451" s="59"/>
      <c r="F1451" s="3"/>
    </row>
    <row r="1452" spans="1:6" ht="15">
      <c r="A1452" s="3"/>
      <c r="B1452" s="3"/>
      <c r="C1452" s="3"/>
      <c r="D1452" s="59"/>
      <c r="E1452" s="59"/>
      <c r="F1452" s="3"/>
    </row>
    <row r="1453" ht="15">
      <c r="A1453" s="3"/>
    </row>
    <row r="1454" spans="1:6" ht="15">
      <c r="A1454" s="3"/>
      <c r="B1454" s="3"/>
      <c r="C1454" s="3"/>
      <c r="D1454" s="59"/>
      <c r="E1454" s="59"/>
      <c r="F1454" s="3"/>
    </row>
    <row r="1455" spans="1:6" ht="15">
      <c r="A1455" s="3"/>
      <c r="B1455" s="3"/>
      <c r="C1455" s="3"/>
      <c r="D1455" s="59"/>
      <c r="E1455" s="59"/>
      <c r="F1455" s="3"/>
    </row>
    <row r="1456" spans="1:6" ht="15">
      <c r="A1456" s="3"/>
      <c r="B1456" s="3"/>
      <c r="C1456" s="3"/>
      <c r="D1456" s="59"/>
      <c r="E1456" s="59"/>
      <c r="F1456" s="3"/>
    </row>
    <row r="1457" spans="1:6" ht="15">
      <c r="A1457" s="3"/>
      <c r="B1457" s="3"/>
      <c r="C1457" s="3"/>
      <c r="D1457" s="59"/>
      <c r="E1457" s="59"/>
      <c r="F1457" s="3"/>
    </row>
    <row r="1458" spans="1:6" ht="15">
      <c r="A1458" s="3"/>
      <c r="B1458" s="3"/>
      <c r="C1458" s="3"/>
      <c r="D1458" s="59"/>
      <c r="E1458" s="59"/>
      <c r="F1458" s="3"/>
    </row>
    <row r="1459" spans="1:6" ht="15">
      <c r="A1459" s="3"/>
      <c r="B1459" s="3"/>
      <c r="C1459" s="3"/>
      <c r="D1459" s="59"/>
      <c r="E1459" s="59"/>
      <c r="F1459" s="3"/>
    </row>
    <row r="1460" spans="1:6" ht="15">
      <c r="A1460" s="3"/>
      <c r="B1460" s="3"/>
      <c r="C1460" s="3"/>
      <c r="D1460" s="59"/>
      <c r="E1460" s="59"/>
      <c r="F1460" s="3"/>
    </row>
    <row r="1461" spans="1:6" ht="15">
      <c r="A1461" s="3"/>
      <c r="B1461" s="3"/>
      <c r="C1461" s="3"/>
      <c r="D1461" s="59"/>
      <c r="E1461" s="59"/>
      <c r="F1461" s="3"/>
    </row>
    <row r="1462" spans="1:6" ht="15">
      <c r="A1462" s="3"/>
      <c r="B1462" s="3"/>
      <c r="C1462" s="3"/>
      <c r="D1462" s="59"/>
      <c r="E1462" s="59"/>
      <c r="F1462" s="3"/>
    </row>
    <row r="1463" spans="1:6" ht="15">
      <c r="A1463" s="3"/>
      <c r="B1463" s="3"/>
      <c r="C1463" s="3"/>
      <c r="D1463" s="59"/>
      <c r="E1463" s="59"/>
      <c r="F1463" s="3"/>
    </row>
    <row r="1464" spans="1:6" ht="15">
      <c r="A1464" s="3"/>
      <c r="B1464" s="3"/>
      <c r="C1464" s="3"/>
      <c r="D1464" s="59"/>
      <c r="E1464" s="59"/>
      <c r="F1464" s="3"/>
    </row>
    <row r="1465" spans="1:6" ht="15">
      <c r="A1465" s="3"/>
      <c r="B1465" s="3"/>
      <c r="C1465" s="3"/>
      <c r="D1465" s="59"/>
      <c r="E1465" s="59"/>
      <c r="F1465" s="3"/>
    </row>
    <row r="1466" spans="1:6" ht="15">
      <c r="A1466" s="3"/>
      <c r="B1466" s="3"/>
      <c r="C1466" s="3"/>
      <c r="D1466" s="59"/>
      <c r="E1466" s="59"/>
      <c r="F1466" s="3"/>
    </row>
    <row r="1467" spans="1:6" ht="15">
      <c r="A1467" s="3"/>
      <c r="B1467" s="3"/>
      <c r="C1467" s="3"/>
      <c r="D1467" s="59"/>
      <c r="E1467" s="59"/>
      <c r="F1467" s="3"/>
    </row>
    <row r="1468" spans="1:6" ht="15">
      <c r="A1468" s="3"/>
      <c r="B1468" s="3"/>
      <c r="C1468" s="3"/>
      <c r="D1468" s="59"/>
      <c r="E1468" s="59"/>
      <c r="F1468" s="3"/>
    </row>
    <row r="1469" spans="1:6" ht="15">
      <c r="A1469" s="3"/>
      <c r="B1469" s="3"/>
      <c r="C1469" s="3"/>
      <c r="D1469" s="59"/>
      <c r="E1469" s="59"/>
      <c r="F1469" s="3"/>
    </row>
    <row r="1470" spans="1:6" ht="15">
      <c r="A1470" s="3"/>
      <c r="B1470" s="3"/>
      <c r="C1470" s="3"/>
      <c r="D1470" s="59"/>
      <c r="E1470" s="59"/>
      <c r="F1470" s="3"/>
    </row>
    <row r="1471" spans="1:6" ht="15">
      <c r="A1471" s="3"/>
      <c r="B1471" s="3"/>
      <c r="C1471" s="3"/>
      <c r="D1471" s="59"/>
      <c r="E1471" s="59"/>
      <c r="F1471" s="3"/>
    </row>
    <row r="1472" spans="1:6" ht="15">
      <c r="A1472" s="3"/>
      <c r="B1472" s="3"/>
      <c r="C1472" s="3"/>
      <c r="D1472" s="59"/>
      <c r="E1472" s="59"/>
      <c r="F1472" s="3"/>
    </row>
    <row r="1473" spans="1:6" ht="15">
      <c r="A1473" s="3"/>
      <c r="B1473" s="3"/>
      <c r="C1473" s="3"/>
      <c r="D1473" s="59"/>
      <c r="E1473" s="59"/>
      <c r="F1473" s="3"/>
    </row>
    <row r="1474" spans="1:6" ht="15">
      <c r="A1474" s="3"/>
      <c r="B1474" s="3"/>
      <c r="C1474" s="3"/>
      <c r="D1474" s="59"/>
      <c r="E1474" s="59"/>
      <c r="F1474" s="3"/>
    </row>
    <row r="1475" spans="1:6" ht="15">
      <c r="A1475" s="3"/>
      <c r="B1475" s="3"/>
      <c r="C1475" s="3"/>
      <c r="D1475" s="59"/>
      <c r="E1475" s="59"/>
      <c r="F1475" s="3"/>
    </row>
    <row r="1476" spans="1:6" ht="15">
      <c r="A1476" s="3"/>
      <c r="B1476" s="3"/>
      <c r="C1476" s="3"/>
      <c r="D1476" s="59"/>
      <c r="E1476" s="59"/>
      <c r="F1476" s="3"/>
    </row>
    <row r="1477" spans="1:6" ht="15">
      <c r="A1477" s="3"/>
      <c r="B1477" s="3"/>
      <c r="C1477" s="3"/>
      <c r="D1477" s="59"/>
      <c r="E1477" s="59"/>
      <c r="F1477" s="3"/>
    </row>
    <row r="1478" spans="1:6" ht="15">
      <c r="A1478" s="3"/>
      <c r="B1478" s="3"/>
      <c r="C1478" s="3"/>
      <c r="D1478" s="59"/>
      <c r="E1478" s="59"/>
      <c r="F1478" s="3"/>
    </row>
    <row r="1479" spans="1:6" ht="15">
      <c r="A1479" s="3"/>
      <c r="B1479" s="3"/>
      <c r="C1479" s="3"/>
      <c r="D1479" s="59"/>
      <c r="E1479" s="59"/>
      <c r="F1479" s="3"/>
    </row>
    <row r="1480" spans="1:6" ht="15">
      <c r="A1480" s="3"/>
      <c r="B1480" s="3"/>
      <c r="C1480" s="3"/>
      <c r="D1480" s="59"/>
      <c r="E1480" s="59"/>
      <c r="F1480" s="3"/>
    </row>
    <row r="1481" spans="1:6" ht="15">
      <c r="A1481" s="3"/>
      <c r="B1481" s="3"/>
      <c r="C1481" s="3"/>
      <c r="D1481" s="59"/>
      <c r="E1481" s="59"/>
      <c r="F1481" s="3"/>
    </row>
    <row r="1482" spans="1:6" ht="15">
      <c r="A1482" s="3"/>
      <c r="B1482" s="3"/>
      <c r="C1482" s="3"/>
      <c r="D1482" s="59"/>
      <c r="E1482" s="59"/>
      <c r="F1482" s="3"/>
    </row>
    <row r="1483" spans="1:6" ht="15">
      <c r="A1483" s="3"/>
      <c r="B1483" s="3"/>
      <c r="C1483" s="3"/>
      <c r="D1483" s="59"/>
      <c r="E1483" s="59"/>
      <c r="F1483" s="3"/>
    </row>
    <row r="1484" spans="1:6" ht="15">
      <c r="A1484" s="3"/>
      <c r="B1484" s="3"/>
      <c r="C1484" s="3"/>
      <c r="D1484" s="59"/>
      <c r="E1484" s="59"/>
      <c r="F1484" s="3"/>
    </row>
    <row r="1485" spans="1:6" ht="15">
      <c r="A1485" s="3"/>
      <c r="B1485" s="3"/>
      <c r="C1485" s="3"/>
      <c r="D1485" s="59"/>
      <c r="E1485" s="59"/>
      <c r="F1485" s="3"/>
    </row>
    <row r="1486" spans="1:6" ht="15">
      <c r="A1486" s="3"/>
      <c r="B1486" s="3"/>
      <c r="C1486" s="3"/>
      <c r="D1486" s="59"/>
      <c r="E1486" s="59"/>
      <c r="F1486" s="3"/>
    </row>
    <row r="1487" spans="1:6" ht="15">
      <c r="A1487" s="3"/>
      <c r="B1487" s="3"/>
      <c r="C1487" s="3"/>
      <c r="D1487" s="59"/>
      <c r="E1487" s="59"/>
      <c r="F1487" s="3"/>
    </row>
    <row r="1488" spans="1:6" ht="15">
      <c r="A1488" s="3"/>
      <c r="B1488" s="3"/>
      <c r="C1488" s="3"/>
      <c r="D1488" s="59"/>
      <c r="E1488" s="59"/>
      <c r="F1488" s="3"/>
    </row>
    <row r="1489" spans="1:6" ht="15">
      <c r="A1489" s="3"/>
      <c r="B1489" s="3"/>
      <c r="C1489" s="3"/>
      <c r="D1489" s="59"/>
      <c r="E1489" s="59"/>
      <c r="F1489" s="3"/>
    </row>
    <row r="1490" spans="1:6" ht="15">
      <c r="A1490" s="3"/>
      <c r="B1490" s="3"/>
      <c r="C1490" s="3"/>
      <c r="D1490" s="59"/>
      <c r="E1490" s="59"/>
      <c r="F1490" s="3"/>
    </row>
    <row r="1491" spans="1:6" ht="15">
      <c r="A1491" s="3"/>
      <c r="B1491" s="3"/>
      <c r="C1491" s="3"/>
      <c r="D1491" s="59"/>
      <c r="E1491" s="59"/>
      <c r="F1491" s="3"/>
    </row>
    <row r="1492" spans="1:6" ht="15">
      <c r="A1492" s="3"/>
      <c r="B1492" s="3"/>
      <c r="C1492" s="3"/>
      <c r="D1492" s="59"/>
      <c r="E1492" s="59"/>
      <c r="F1492" s="3"/>
    </row>
    <row r="1493" spans="1:6" ht="15">
      <c r="A1493" s="3"/>
      <c r="B1493" s="3"/>
      <c r="C1493" s="3"/>
      <c r="D1493" s="59"/>
      <c r="E1493" s="59"/>
      <c r="F1493" s="3"/>
    </row>
    <row r="1494" spans="1:6" ht="15">
      <c r="A1494" s="3"/>
      <c r="B1494" s="3"/>
      <c r="C1494" s="3"/>
      <c r="D1494" s="59"/>
      <c r="E1494" s="59"/>
      <c r="F1494" s="3"/>
    </row>
    <row r="1495" spans="1:6" ht="15">
      <c r="A1495" s="3"/>
      <c r="B1495" s="3"/>
      <c r="C1495" s="3"/>
      <c r="D1495" s="59"/>
      <c r="E1495" s="59"/>
      <c r="F1495" s="3"/>
    </row>
    <row r="1496" spans="1:6" ht="15">
      <c r="A1496" s="3"/>
      <c r="B1496" s="3"/>
      <c r="C1496" s="3"/>
      <c r="D1496" s="59"/>
      <c r="E1496" s="59"/>
      <c r="F1496" s="3"/>
    </row>
    <row r="1497" spans="1:6" ht="15">
      <c r="A1497" s="3"/>
      <c r="B1497" s="3"/>
      <c r="C1497" s="3"/>
      <c r="D1497" s="59"/>
      <c r="E1497" s="59"/>
      <c r="F1497" s="3"/>
    </row>
    <row r="1498" spans="1:6" ht="15">
      <c r="A1498" s="3"/>
      <c r="B1498" s="3"/>
      <c r="C1498" s="3"/>
      <c r="D1498" s="59"/>
      <c r="E1498" s="59"/>
      <c r="F1498" s="3"/>
    </row>
    <row r="1499" spans="1:6" ht="15">
      <c r="A1499" s="3"/>
      <c r="B1499" s="3"/>
      <c r="C1499" s="3"/>
      <c r="D1499" s="59"/>
      <c r="E1499" s="59"/>
      <c r="F1499" s="3"/>
    </row>
    <row r="1500" spans="1:6" ht="15">
      <c r="A1500" s="3"/>
      <c r="B1500" s="3"/>
      <c r="C1500" s="3"/>
      <c r="D1500" s="59"/>
      <c r="E1500" s="59"/>
      <c r="F1500" s="3"/>
    </row>
    <row r="1501" spans="1:6" ht="15">
      <c r="A1501" s="3"/>
      <c r="B1501" s="3"/>
      <c r="C1501" s="3"/>
      <c r="D1501" s="59"/>
      <c r="E1501" s="59"/>
      <c r="F1501" s="3"/>
    </row>
    <row r="1502" spans="1:6" ht="15">
      <c r="A1502" s="3"/>
      <c r="B1502" s="3"/>
      <c r="C1502" s="3"/>
      <c r="D1502" s="59"/>
      <c r="E1502" s="59"/>
      <c r="F1502" s="3"/>
    </row>
    <row r="1503" spans="1:6" ht="15">
      <c r="A1503" s="3"/>
      <c r="B1503" s="3"/>
      <c r="C1503" s="3"/>
      <c r="D1503" s="59"/>
      <c r="E1503" s="59"/>
      <c r="F1503" s="3"/>
    </row>
    <row r="1504" spans="1:6" ht="15">
      <c r="A1504" s="3"/>
      <c r="B1504" s="3"/>
      <c r="C1504" s="3"/>
      <c r="D1504" s="59"/>
      <c r="E1504" s="59"/>
      <c r="F1504" s="3"/>
    </row>
    <row r="1505" spans="1:6" ht="15">
      <c r="A1505" s="3"/>
      <c r="B1505" s="3"/>
      <c r="C1505" s="3"/>
      <c r="D1505" s="59"/>
      <c r="E1505" s="59"/>
      <c r="F1505" s="3"/>
    </row>
    <row r="1506" spans="1:6" ht="15">
      <c r="A1506" s="3"/>
      <c r="B1506" s="3"/>
      <c r="C1506" s="3"/>
      <c r="D1506" s="59"/>
      <c r="E1506" s="59"/>
      <c r="F1506" s="3"/>
    </row>
    <row r="1507" spans="1:6" ht="15">
      <c r="A1507" s="3"/>
      <c r="B1507" s="3"/>
      <c r="C1507" s="3"/>
      <c r="D1507" s="59"/>
      <c r="E1507" s="59"/>
      <c r="F1507" s="3"/>
    </row>
    <row r="1508" spans="1:6" ht="15">
      <c r="A1508" s="3"/>
      <c r="B1508" s="3"/>
      <c r="C1508" s="3"/>
      <c r="D1508" s="59"/>
      <c r="E1508" s="59"/>
      <c r="F1508" s="3"/>
    </row>
    <row r="1509" spans="1:6" ht="15">
      <c r="A1509" s="3"/>
      <c r="B1509" s="3"/>
      <c r="C1509" s="3"/>
      <c r="D1509" s="59"/>
      <c r="E1509" s="59"/>
      <c r="F1509" s="3"/>
    </row>
    <row r="1510" spans="1:6" ht="15">
      <c r="A1510" s="3"/>
      <c r="B1510" s="3"/>
      <c r="C1510" s="3"/>
      <c r="D1510" s="59"/>
      <c r="E1510" s="59"/>
      <c r="F1510" s="3"/>
    </row>
    <row r="1511" spans="1:6" ht="15">
      <c r="A1511" s="3"/>
      <c r="B1511" s="3"/>
      <c r="C1511" s="3"/>
      <c r="D1511" s="59"/>
      <c r="E1511" s="59"/>
      <c r="F1511" s="3"/>
    </row>
    <row r="1512" spans="1:6" ht="15">
      <c r="A1512" s="3"/>
      <c r="B1512" s="3"/>
      <c r="C1512" s="3"/>
      <c r="D1512" s="59"/>
      <c r="E1512" s="59"/>
      <c r="F1512" s="3"/>
    </row>
    <row r="1513" spans="1:6" ht="15">
      <c r="A1513" s="3"/>
      <c r="B1513" s="3"/>
      <c r="C1513" s="3"/>
      <c r="D1513" s="59"/>
      <c r="E1513" s="59"/>
      <c r="F1513" s="3"/>
    </row>
    <row r="1514" spans="1:6" ht="15">
      <c r="A1514" s="3"/>
      <c r="B1514" s="3"/>
      <c r="C1514" s="3"/>
      <c r="D1514" s="59"/>
      <c r="E1514" s="59"/>
      <c r="F1514" s="3"/>
    </row>
    <row r="1515" spans="1:6" ht="15">
      <c r="A1515" s="3"/>
      <c r="B1515" s="3"/>
      <c r="C1515" s="3"/>
      <c r="D1515" s="59"/>
      <c r="E1515" s="59"/>
      <c r="F1515" s="3"/>
    </row>
    <row r="1516" spans="1:6" ht="15">
      <c r="A1516" s="3"/>
      <c r="B1516" s="3"/>
      <c r="C1516" s="3"/>
      <c r="D1516" s="59"/>
      <c r="E1516" s="59"/>
      <c r="F1516" s="3"/>
    </row>
    <row r="1517" spans="1:6" ht="15">
      <c r="A1517" s="3"/>
      <c r="B1517" s="3"/>
      <c r="C1517" s="3"/>
      <c r="D1517" s="59"/>
      <c r="E1517" s="59"/>
      <c r="F1517" s="3"/>
    </row>
    <row r="1518" spans="1:6" ht="15">
      <c r="A1518" s="3"/>
      <c r="B1518" s="3"/>
      <c r="C1518" s="3"/>
      <c r="D1518" s="59"/>
      <c r="E1518" s="59"/>
      <c r="F1518" s="3"/>
    </row>
    <row r="1519" spans="1:6" ht="15">
      <c r="A1519" s="3"/>
      <c r="B1519" s="3"/>
      <c r="C1519" s="3"/>
      <c r="D1519" s="59"/>
      <c r="E1519" s="59"/>
      <c r="F1519" s="3"/>
    </row>
    <row r="1520" spans="1:6" ht="15">
      <c r="A1520" s="3"/>
      <c r="B1520" s="3"/>
      <c r="C1520" s="3"/>
      <c r="D1520" s="59"/>
      <c r="E1520" s="59"/>
      <c r="F1520" s="3"/>
    </row>
    <row r="1521" spans="1:6" ht="15">
      <c r="A1521" s="3"/>
      <c r="B1521" s="3"/>
      <c r="C1521" s="3"/>
      <c r="D1521" s="59"/>
      <c r="E1521" s="59"/>
      <c r="F1521" s="3"/>
    </row>
    <row r="1522" spans="1:6" ht="15">
      <c r="A1522" s="3"/>
      <c r="B1522" s="3"/>
      <c r="C1522" s="3"/>
      <c r="D1522" s="59"/>
      <c r="E1522" s="59"/>
      <c r="F1522" s="3"/>
    </row>
    <row r="1523" spans="1:6" ht="15">
      <c r="A1523" s="3"/>
      <c r="B1523" s="3"/>
      <c r="C1523" s="3"/>
      <c r="D1523" s="59"/>
      <c r="E1523" s="59"/>
      <c r="F1523" s="3"/>
    </row>
    <row r="1524" spans="1:6" ht="15">
      <c r="A1524" s="3"/>
      <c r="B1524" s="3"/>
      <c r="C1524" s="3"/>
      <c r="D1524" s="59"/>
      <c r="E1524" s="59"/>
      <c r="F1524" s="3"/>
    </row>
    <row r="1525" spans="1:6" ht="15">
      <c r="A1525" s="3"/>
      <c r="B1525" s="3"/>
      <c r="C1525" s="3"/>
      <c r="D1525" s="59"/>
      <c r="E1525" s="59"/>
      <c r="F1525" s="3"/>
    </row>
    <row r="1526" spans="1:6" ht="15">
      <c r="A1526" s="3"/>
      <c r="B1526" s="3"/>
      <c r="C1526" s="3"/>
      <c r="D1526" s="59"/>
      <c r="E1526" s="59"/>
      <c r="F1526" s="3"/>
    </row>
    <row r="1527" spans="1:6" ht="15">
      <c r="A1527" s="3"/>
      <c r="B1527" s="3"/>
      <c r="C1527" s="3"/>
      <c r="D1527" s="59"/>
      <c r="E1527" s="59"/>
      <c r="F1527" s="3"/>
    </row>
    <row r="1528" spans="1:6" ht="15">
      <c r="A1528" s="3"/>
      <c r="B1528" s="3"/>
      <c r="C1528" s="3"/>
      <c r="D1528" s="59"/>
      <c r="E1528" s="59"/>
      <c r="F1528" s="3"/>
    </row>
    <row r="1529" spans="1:6" ht="15">
      <c r="A1529" s="3"/>
      <c r="B1529" s="3"/>
      <c r="C1529" s="3"/>
      <c r="D1529" s="59"/>
      <c r="E1529" s="59"/>
      <c r="F1529" s="3"/>
    </row>
    <row r="1530" spans="1:6" ht="15">
      <c r="A1530" s="3"/>
      <c r="B1530" s="3"/>
      <c r="C1530" s="3"/>
      <c r="D1530" s="59"/>
      <c r="E1530" s="59"/>
      <c r="F1530" s="3"/>
    </row>
    <row r="1531" spans="1:6" ht="15">
      <c r="A1531" s="3"/>
      <c r="B1531" s="3"/>
      <c r="C1531" s="3"/>
      <c r="D1531" s="59"/>
      <c r="E1531" s="59"/>
      <c r="F1531" s="3"/>
    </row>
    <row r="1532" spans="1:6" ht="15">
      <c r="A1532" s="3"/>
      <c r="B1532" s="3"/>
      <c r="C1532" s="3"/>
      <c r="D1532" s="59"/>
      <c r="E1532" s="59"/>
      <c r="F1532" s="3"/>
    </row>
    <row r="1533" spans="1:6" ht="15">
      <c r="A1533" s="3"/>
      <c r="B1533" s="3"/>
      <c r="C1533" s="3"/>
      <c r="D1533" s="59"/>
      <c r="E1533" s="59"/>
      <c r="F1533" s="3"/>
    </row>
    <row r="1534" spans="1:6" ht="15">
      <c r="A1534" s="3"/>
      <c r="B1534" s="3"/>
      <c r="C1534" s="3"/>
      <c r="D1534" s="59"/>
      <c r="E1534" s="59"/>
      <c r="F1534" s="3"/>
    </row>
    <row r="1535" spans="1:6" ht="15">
      <c r="A1535" s="3"/>
      <c r="B1535" s="3"/>
      <c r="C1535" s="3"/>
      <c r="D1535" s="59"/>
      <c r="E1535" s="59"/>
      <c r="F1535" s="3"/>
    </row>
    <row r="1536" spans="1:6" ht="15">
      <c r="A1536" s="3"/>
      <c r="B1536" s="3"/>
      <c r="C1536" s="3"/>
      <c r="D1536" s="59"/>
      <c r="E1536" s="59"/>
      <c r="F1536" s="3"/>
    </row>
    <row r="1537" spans="1:6" ht="15">
      <c r="A1537" s="3"/>
      <c r="B1537" s="3"/>
      <c r="C1537" s="3"/>
      <c r="D1537" s="59"/>
      <c r="E1537" s="59"/>
      <c r="F1537" s="3"/>
    </row>
    <row r="1538" spans="1:6" ht="15">
      <c r="A1538" s="3"/>
      <c r="B1538" s="3"/>
      <c r="C1538" s="3"/>
      <c r="D1538" s="59"/>
      <c r="E1538" s="59"/>
      <c r="F1538" s="3"/>
    </row>
    <row r="1539" spans="1:6" ht="15">
      <c r="A1539" s="3"/>
      <c r="B1539" s="3"/>
      <c r="C1539" s="3"/>
      <c r="D1539" s="59"/>
      <c r="E1539" s="59"/>
      <c r="F1539" s="3"/>
    </row>
    <row r="1540" spans="1:6" ht="15">
      <c r="A1540" s="3"/>
      <c r="B1540" s="3"/>
      <c r="C1540" s="3"/>
      <c r="D1540" s="59"/>
      <c r="E1540" s="59"/>
      <c r="F1540" s="3"/>
    </row>
    <row r="1541" spans="1:6" ht="15">
      <c r="A1541" s="3"/>
      <c r="B1541" s="3"/>
      <c r="C1541" s="3"/>
      <c r="D1541" s="59"/>
      <c r="E1541" s="59"/>
      <c r="F1541" s="3"/>
    </row>
    <row r="1542" spans="1:6" ht="15">
      <c r="A1542" s="3"/>
      <c r="B1542" s="3"/>
      <c r="C1542" s="3"/>
      <c r="D1542" s="59"/>
      <c r="E1542" s="59"/>
      <c r="F1542" s="3"/>
    </row>
    <row r="1543" spans="1:6" ht="15">
      <c r="A1543" s="3"/>
      <c r="B1543" s="3"/>
      <c r="C1543" s="3"/>
      <c r="D1543" s="59"/>
      <c r="E1543" s="59"/>
      <c r="F1543" s="3"/>
    </row>
    <row r="1544" spans="1:6" ht="15">
      <c r="A1544" s="3"/>
      <c r="B1544" s="3"/>
      <c r="C1544" s="3"/>
      <c r="D1544" s="59"/>
      <c r="E1544" s="59"/>
      <c r="F1544" s="3"/>
    </row>
    <row r="1545" spans="1:6" ht="15">
      <c r="A1545" s="3"/>
      <c r="B1545" s="3"/>
      <c r="C1545" s="3"/>
      <c r="D1545" s="59"/>
      <c r="E1545" s="59"/>
      <c r="F1545" s="3"/>
    </row>
    <row r="1546" spans="1:6" ht="15">
      <c r="A1546" s="3"/>
      <c r="B1546" s="3"/>
      <c r="C1546" s="3"/>
      <c r="D1546" s="59"/>
      <c r="E1546" s="59"/>
      <c r="F1546" s="3"/>
    </row>
    <row r="1547" ht="15">
      <c r="A1547" s="3"/>
    </row>
    <row r="1548" spans="1:6" ht="15">
      <c r="A1548" s="3"/>
      <c r="B1548" s="3"/>
      <c r="C1548" s="3"/>
      <c r="D1548" s="59"/>
      <c r="E1548" s="59"/>
      <c r="F1548" s="3"/>
    </row>
    <row r="1549" spans="1:6" ht="15">
      <c r="A1549" s="3"/>
      <c r="B1549" s="3"/>
      <c r="C1549" s="3"/>
      <c r="D1549" s="59"/>
      <c r="E1549" s="59"/>
      <c r="F1549" s="3"/>
    </row>
    <row r="1550" spans="1:6" ht="15">
      <c r="A1550" s="3"/>
      <c r="B1550" s="3"/>
      <c r="C1550" s="3"/>
      <c r="D1550" s="59"/>
      <c r="E1550" s="59"/>
      <c r="F1550" s="3"/>
    </row>
    <row r="1551" spans="1:6" ht="15">
      <c r="A1551" s="3"/>
      <c r="B1551" s="3"/>
      <c r="C1551" s="3"/>
      <c r="D1551" s="59"/>
      <c r="E1551" s="59"/>
      <c r="F1551" s="3"/>
    </row>
    <row r="1552" spans="1:6" ht="15">
      <c r="A1552" s="3"/>
      <c r="B1552" s="3"/>
      <c r="C1552" s="3"/>
      <c r="D1552" s="59"/>
      <c r="E1552" s="59"/>
      <c r="F1552" s="3"/>
    </row>
    <row r="1553" spans="1:6" ht="15">
      <c r="A1553" s="3"/>
      <c r="B1553" s="3"/>
      <c r="C1553" s="3"/>
      <c r="D1553" s="59"/>
      <c r="E1553" s="59"/>
      <c r="F1553" s="3"/>
    </row>
    <row r="1554" spans="1:6" ht="15">
      <c r="A1554" s="3"/>
      <c r="B1554" s="3"/>
      <c r="C1554" s="3"/>
      <c r="D1554" s="59"/>
      <c r="E1554" s="59"/>
      <c r="F1554" s="3"/>
    </row>
    <row r="1555" spans="1:6" ht="15">
      <c r="A1555" s="3"/>
      <c r="B1555" s="3"/>
      <c r="C1555" s="3"/>
      <c r="D1555" s="59"/>
      <c r="E1555" s="59"/>
      <c r="F1555" s="3"/>
    </row>
    <row r="1556" spans="1:6" ht="15">
      <c r="A1556" s="3"/>
      <c r="B1556" s="3"/>
      <c r="C1556" s="3"/>
      <c r="D1556" s="59"/>
      <c r="E1556" s="59"/>
      <c r="F1556" s="3"/>
    </row>
    <row r="1557" spans="1:6" ht="15">
      <c r="A1557" s="3"/>
      <c r="B1557" s="3"/>
      <c r="C1557" s="3"/>
      <c r="D1557" s="59"/>
      <c r="E1557" s="59"/>
      <c r="F1557" s="3"/>
    </row>
    <row r="1558" spans="1:6" ht="15">
      <c r="A1558" s="3"/>
      <c r="B1558" s="3"/>
      <c r="C1558" s="3"/>
      <c r="D1558" s="59"/>
      <c r="E1558" s="59"/>
      <c r="F1558" s="3"/>
    </row>
    <row r="1559" spans="1:6" ht="15">
      <c r="A1559" s="3"/>
      <c r="B1559" s="3"/>
      <c r="C1559" s="3"/>
      <c r="D1559" s="59"/>
      <c r="E1559" s="59"/>
      <c r="F155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1"/>
  <sheetViews>
    <sheetView zoomScalePageLayoutView="0" workbookViewId="0" topLeftCell="A1">
      <selection activeCell="A1" sqref="A1"/>
    </sheetView>
  </sheetViews>
  <sheetFormatPr defaultColWidth="9.140625" defaultRowHeight="15"/>
  <cols>
    <col min="8" max="8" width="9.140625" style="25" customWidth="1"/>
  </cols>
  <sheetData>
    <row r="1" spans="1:8" ht="15">
      <c r="A1" s="3" t="s">
        <v>19</v>
      </c>
      <c r="B1" s="3"/>
      <c r="C1" s="3"/>
      <c r="D1" t="s">
        <v>12</v>
      </c>
      <c r="E1" t="s">
        <v>13</v>
      </c>
      <c r="F1" s="42" t="s">
        <v>4</v>
      </c>
      <c r="G1" s="37" t="s">
        <v>5</v>
      </c>
      <c r="H1"/>
    </row>
    <row r="2" spans="1:12" ht="15">
      <c r="A2" s="3"/>
      <c r="B2" s="3"/>
      <c r="C2" s="12">
        <v>27</v>
      </c>
      <c r="D2" s="11">
        <v>2003</v>
      </c>
      <c r="E2" s="12">
        <v>27</v>
      </c>
      <c r="F2" s="79">
        <v>1</v>
      </c>
      <c r="G2" s="35">
        <f>F2/109*100</f>
        <v>0.9174311926605505</v>
      </c>
      <c r="H2"/>
      <c r="K2" t="s">
        <v>6</v>
      </c>
      <c r="L2" s="45">
        <f>AVERAGE(C2:C110)</f>
        <v>219.55045871559633</v>
      </c>
    </row>
    <row r="3" spans="1:12" ht="15">
      <c r="A3" s="3"/>
      <c r="B3" s="3"/>
      <c r="C3" s="21">
        <v>60</v>
      </c>
      <c r="D3" s="20">
        <v>1993</v>
      </c>
      <c r="E3" s="21">
        <v>60</v>
      </c>
      <c r="F3" s="79">
        <v>1</v>
      </c>
      <c r="G3" s="36">
        <f>(SUM($F$2:F3)/109*100)</f>
        <v>1.834862385321101</v>
      </c>
      <c r="H3"/>
      <c r="K3" t="s">
        <v>7</v>
      </c>
      <c r="L3" s="45">
        <f>STDEV(C2:C110)</f>
        <v>90.84597121446137</v>
      </c>
    </row>
    <row r="4" spans="1:8" ht="15">
      <c r="A4" s="3"/>
      <c r="B4" s="3"/>
      <c r="C4" s="34">
        <v>61</v>
      </c>
      <c r="D4" s="32">
        <v>1982</v>
      </c>
      <c r="E4" s="34">
        <v>61</v>
      </c>
      <c r="F4" s="79">
        <v>1</v>
      </c>
      <c r="G4" s="36">
        <f>(SUM($F$2:F4)/109*100)</f>
        <v>2.7522935779816518</v>
      </c>
      <c r="H4"/>
    </row>
    <row r="5" spans="1:8" ht="15">
      <c r="A5" s="3"/>
      <c r="B5" s="3"/>
      <c r="C5" s="34">
        <v>82</v>
      </c>
      <c r="D5" s="32">
        <v>1968</v>
      </c>
      <c r="E5" s="34">
        <v>82</v>
      </c>
      <c r="F5" s="79">
        <v>1</v>
      </c>
      <c r="G5" s="36">
        <f>(SUM($F$2:F5)/109*100)</f>
        <v>3.669724770642202</v>
      </c>
      <c r="H5"/>
    </row>
    <row r="6" spans="1:8" ht="15">
      <c r="A6" s="3"/>
      <c r="B6" s="3"/>
      <c r="C6" s="34">
        <v>83</v>
      </c>
      <c r="D6" s="32">
        <v>1961</v>
      </c>
      <c r="E6" s="34">
        <v>83</v>
      </c>
      <c r="F6" s="79">
        <v>1</v>
      </c>
      <c r="G6" s="36">
        <f>(SUM($F$2:F6)/109*100)</f>
        <v>4.587155963302752</v>
      </c>
      <c r="H6"/>
    </row>
    <row r="7" spans="1:8" ht="15">
      <c r="A7" s="3"/>
      <c r="B7" s="3"/>
      <c r="C7" s="7">
        <v>98</v>
      </c>
      <c r="D7" s="6">
        <v>2007</v>
      </c>
      <c r="E7" s="7">
        <v>98</v>
      </c>
      <c r="F7" s="79">
        <v>1</v>
      </c>
      <c r="G7" s="36">
        <f>(SUM($F$2:F7)/109*100)</f>
        <v>5.5045871559633035</v>
      </c>
      <c r="H7"/>
    </row>
    <row r="8" spans="1:8" ht="15">
      <c r="A8" s="3"/>
      <c r="B8" s="3"/>
      <c r="C8" s="7">
        <v>99</v>
      </c>
      <c r="D8" s="6">
        <v>1921</v>
      </c>
      <c r="E8" s="7">
        <v>99</v>
      </c>
      <c r="F8" s="79">
        <v>1</v>
      </c>
      <c r="G8" s="36">
        <f>(SUM($F$2:F8)/109*100)</f>
        <v>6.422018348623854</v>
      </c>
      <c r="H8"/>
    </row>
    <row r="9" spans="1:8" ht="15">
      <c r="A9" s="3"/>
      <c r="B9" s="3"/>
      <c r="C9" s="7">
        <v>101</v>
      </c>
      <c r="D9" s="6">
        <v>1904</v>
      </c>
      <c r="E9" s="7">
        <v>101</v>
      </c>
      <c r="F9" s="79">
        <v>1</v>
      </c>
      <c r="G9" s="36">
        <f>(SUM($F$2:F9)/109*100)</f>
        <v>7.339449541284404</v>
      </c>
      <c r="H9"/>
    </row>
    <row r="10" spans="1:8" ht="15">
      <c r="A10" s="3"/>
      <c r="B10" s="3"/>
      <c r="C10" s="34">
        <v>103</v>
      </c>
      <c r="D10" s="32">
        <v>1988</v>
      </c>
      <c r="E10" s="34">
        <v>103</v>
      </c>
      <c r="F10" s="79">
        <v>1</v>
      </c>
      <c r="G10" s="36">
        <f>(SUM($F$2:F10)/109*100)</f>
        <v>8.256880733944955</v>
      </c>
      <c r="H10"/>
    </row>
    <row r="11" spans="1:8" ht="15">
      <c r="A11" s="3"/>
      <c r="B11" s="3"/>
      <c r="C11" s="34">
        <v>105</v>
      </c>
      <c r="D11" s="32">
        <v>1990</v>
      </c>
      <c r="E11" s="34">
        <v>105</v>
      </c>
      <c r="F11" s="79">
        <v>1</v>
      </c>
      <c r="G11" s="36">
        <f>(SUM($F$2:F11)/109*100)</f>
        <v>9.174311926605505</v>
      </c>
      <c r="H11"/>
    </row>
    <row r="12" spans="1:8" ht="15">
      <c r="A12" s="3"/>
      <c r="B12" s="3"/>
      <c r="C12" s="34">
        <v>106</v>
      </c>
      <c r="D12" s="32">
        <v>1957</v>
      </c>
      <c r="E12" s="34">
        <v>106</v>
      </c>
      <c r="F12" s="79">
        <v>1</v>
      </c>
      <c r="G12" s="36">
        <f>(SUM($F$2:F12)/109*100)</f>
        <v>10.091743119266056</v>
      </c>
      <c r="H12"/>
    </row>
    <row r="13" spans="1:8" ht="15">
      <c r="A13" s="3"/>
      <c r="B13" s="3"/>
      <c r="C13" s="34">
        <v>107</v>
      </c>
      <c r="D13" s="32">
        <v>1986</v>
      </c>
      <c r="E13" s="34">
        <v>107</v>
      </c>
      <c r="F13" s="79">
        <v>1</v>
      </c>
      <c r="G13" s="36">
        <f>(SUM($F$2:F13)/109*100)</f>
        <v>11.009174311926607</v>
      </c>
      <c r="H13"/>
    </row>
    <row r="14" spans="1:8" ht="15">
      <c r="A14" s="3"/>
      <c r="B14" s="3"/>
      <c r="C14" s="34">
        <v>111</v>
      </c>
      <c r="D14" s="32">
        <v>1946</v>
      </c>
      <c r="E14" s="34">
        <v>111</v>
      </c>
      <c r="F14" s="79">
        <v>1</v>
      </c>
      <c r="G14" s="36">
        <f>(SUM($F$2:F14)/109*100)</f>
        <v>11.926605504587156</v>
      </c>
      <c r="H14"/>
    </row>
    <row r="15" spans="1:8" ht="15">
      <c r="A15" s="3"/>
      <c r="B15" s="3"/>
      <c r="C15" s="7">
        <v>118</v>
      </c>
      <c r="D15" s="6">
        <v>1917</v>
      </c>
      <c r="E15" s="7">
        <v>118</v>
      </c>
      <c r="F15" s="79">
        <v>1</v>
      </c>
      <c r="G15" s="36">
        <f>(SUM($F$2:F15)/109*100)</f>
        <v>12.844036697247708</v>
      </c>
      <c r="H15"/>
    </row>
    <row r="16" spans="1:8" ht="15">
      <c r="A16" s="3"/>
      <c r="B16" s="3"/>
      <c r="C16" s="34">
        <v>120</v>
      </c>
      <c r="D16" s="32">
        <v>1956</v>
      </c>
      <c r="E16" s="34">
        <v>120</v>
      </c>
      <c r="F16" s="79">
        <v>1</v>
      </c>
      <c r="G16" s="36">
        <f>(SUM($F$2:F16)/109*100)</f>
        <v>13.761467889908257</v>
      </c>
      <c r="H16"/>
    </row>
    <row r="17" spans="1:8" ht="15">
      <c r="A17" s="3"/>
      <c r="B17" s="3"/>
      <c r="C17" s="34">
        <v>122</v>
      </c>
      <c r="D17" s="32">
        <v>1959</v>
      </c>
      <c r="E17" s="34">
        <v>122</v>
      </c>
      <c r="F17" s="79">
        <v>3</v>
      </c>
      <c r="G17" s="36">
        <f>(SUM($F$2:F17)/109*100)</f>
        <v>16.51376146788991</v>
      </c>
      <c r="H17"/>
    </row>
    <row r="18" spans="1:8" ht="15">
      <c r="A18" s="3"/>
      <c r="B18" s="3"/>
      <c r="C18" s="34">
        <v>122</v>
      </c>
      <c r="D18" s="32">
        <v>1971</v>
      </c>
      <c r="E18" s="7">
        <v>123</v>
      </c>
      <c r="F18" s="79">
        <v>1</v>
      </c>
      <c r="G18" s="36">
        <f>(SUM($F$2:F18)/109*100)</f>
        <v>17.431192660550458</v>
      </c>
      <c r="H18"/>
    </row>
    <row r="19" spans="1:8" ht="15.75" thickBot="1">
      <c r="A19" s="3"/>
      <c r="B19" s="3"/>
      <c r="C19" s="34">
        <v>122</v>
      </c>
      <c r="D19" s="32">
        <v>1981</v>
      </c>
      <c r="E19" s="7">
        <v>124</v>
      </c>
      <c r="F19" s="79">
        <v>1</v>
      </c>
      <c r="G19" s="36">
        <f>(SUM($F$2:F19)/109*100)</f>
        <v>18.34862385321101</v>
      </c>
      <c r="H19"/>
    </row>
    <row r="20" spans="1:16" ht="15">
      <c r="A20" s="3"/>
      <c r="B20" s="3"/>
      <c r="C20" s="7">
        <v>123</v>
      </c>
      <c r="D20" s="6">
        <v>1911</v>
      </c>
      <c r="E20" s="34">
        <v>130</v>
      </c>
      <c r="F20" s="79">
        <v>2</v>
      </c>
      <c r="G20" s="36">
        <f>(SUM($F$2:F20)/109*100)</f>
        <v>20.18348623853211</v>
      </c>
      <c r="H20"/>
      <c r="L20" s="75" t="s">
        <v>5</v>
      </c>
      <c r="M20" s="62" t="s">
        <v>10</v>
      </c>
      <c r="N20" s="62" t="s">
        <v>9</v>
      </c>
      <c r="O20" s="63" t="s">
        <v>11</v>
      </c>
      <c r="P20" s="64" t="s">
        <v>8</v>
      </c>
    </row>
    <row r="21" spans="1:16" ht="15">
      <c r="A21" s="3"/>
      <c r="B21" s="3"/>
      <c r="C21" s="7">
        <v>124</v>
      </c>
      <c r="D21" s="6">
        <v>1925</v>
      </c>
      <c r="E21" s="7">
        <v>132</v>
      </c>
      <c r="F21" s="79">
        <v>1</v>
      </c>
      <c r="G21" s="36">
        <f>(SUM($F$2:F21)/109*100)</f>
        <v>21.100917431192663</v>
      </c>
      <c r="H21"/>
      <c r="L21" s="80"/>
      <c r="M21" s="67"/>
      <c r="N21" s="67"/>
      <c r="O21" s="81"/>
      <c r="P21" s="82"/>
    </row>
    <row r="22" spans="1:16" ht="15">
      <c r="A22" s="3"/>
      <c r="B22" s="3"/>
      <c r="C22" s="34">
        <v>130</v>
      </c>
      <c r="D22" s="32">
        <v>1984</v>
      </c>
      <c r="E22" s="7">
        <v>133</v>
      </c>
      <c r="F22" s="79">
        <v>1</v>
      </c>
      <c r="G22" s="36">
        <f>(SUM($F$2:F22)/109*100)</f>
        <v>22.018348623853214</v>
      </c>
      <c r="H22"/>
      <c r="L22" s="65"/>
      <c r="M22" s="48"/>
      <c r="O22" s="67"/>
      <c r="P22" s="68"/>
    </row>
    <row r="23" spans="1:16" ht="15">
      <c r="A23" s="3"/>
      <c r="B23" s="3"/>
      <c r="C23" s="12">
        <v>130</v>
      </c>
      <c r="D23" s="11">
        <v>2002</v>
      </c>
      <c r="E23" s="7">
        <v>137</v>
      </c>
      <c r="F23" s="79">
        <v>1</v>
      </c>
      <c r="G23" s="36">
        <f>(SUM($F$2:F23)/109*100)</f>
        <v>22.93577981651376</v>
      </c>
      <c r="H23"/>
      <c r="L23" s="65">
        <f>(1-M23)*100</f>
        <v>99</v>
      </c>
      <c r="M23" s="66">
        <v>0.01</v>
      </c>
      <c r="N23" s="67">
        <v>2.32635</v>
      </c>
      <c r="O23" s="67">
        <f aca="true" t="shared" si="0" ref="O23:O36">$L$3*N23</f>
        <v>211.33952513476223</v>
      </c>
      <c r="P23" s="68">
        <f aca="true" t="shared" si="1" ref="P23:P30">$L$2+O23</f>
        <v>430.8899838503586</v>
      </c>
    </row>
    <row r="24" spans="1:16" ht="15">
      <c r="A24" s="3"/>
      <c r="B24" s="3"/>
      <c r="C24" s="7">
        <v>132</v>
      </c>
      <c r="D24" s="6">
        <v>1991</v>
      </c>
      <c r="E24" s="7">
        <v>143</v>
      </c>
      <c r="F24" s="79">
        <v>1</v>
      </c>
      <c r="G24" s="36">
        <f>(SUM($F$2:F24)/109*100)</f>
        <v>23.853211009174313</v>
      </c>
      <c r="H24"/>
      <c r="L24" s="65">
        <f aca="true" t="shared" si="2" ref="L24:L36">(1-M24)*100</f>
        <v>98</v>
      </c>
      <c r="M24" s="66">
        <v>0.02</v>
      </c>
      <c r="N24" s="67">
        <v>2.05375</v>
      </c>
      <c r="O24" s="67">
        <f t="shared" si="0"/>
        <v>186.57491338170004</v>
      </c>
      <c r="P24" s="68">
        <f t="shared" si="1"/>
        <v>406.12537209729635</v>
      </c>
    </row>
    <row r="25" spans="1:16" ht="15">
      <c r="A25" s="3"/>
      <c r="B25" s="3"/>
      <c r="C25" s="7">
        <v>133</v>
      </c>
      <c r="D25" s="6">
        <v>2009</v>
      </c>
      <c r="E25" s="34">
        <v>145</v>
      </c>
      <c r="F25" s="79">
        <v>1</v>
      </c>
      <c r="G25" s="36">
        <f>(SUM($F$2:F25)/109*100)</f>
        <v>24.770642201834864</v>
      </c>
      <c r="H25"/>
      <c r="L25" s="65">
        <f t="shared" si="2"/>
        <v>95</v>
      </c>
      <c r="M25" s="66">
        <v>0.05</v>
      </c>
      <c r="N25" s="67">
        <v>1.64485</v>
      </c>
      <c r="O25" s="67">
        <f t="shared" si="0"/>
        <v>149.42799575210677</v>
      </c>
      <c r="P25" s="68">
        <f t="shared" si="1"/>
        <v>368.9784544677031</v>
      </c>
    </row>
    <row r="26" spans="1:16" ht="15">
      <c r="A26" s="3"/>
      <c r="B26" s="3"/>
      <c r="C26" s="7">
        <v>137</v>
      </c>
      <c r="D26" s="6">
        <v>1908</v>
      </c>
      <c r="E26" s="31">
        <v>147</v>
      </c>
      <c r="F26" s="79">
        <v>1</v>
      </c>
      <c r="G26" s="36">
        <f>(SUM($F$2:F26)/109*100)</f>
        <v>25.688073394495415</v>
      </c>
      <c r="H26"/>
      <c r="L26" s="65">
        <f t="shared" si="2"/>
        <v>90</v>
      </c>
      <c r="M26" s="66">
        <v>0.1</v>
      </c>
      <c r="N26" s="67">
        <v>1.28155</v>
      </c>
      <c r="O26" s="67">
        <f t="shared" si="0"/>
        <v>116.42365440989296</v>
      </c>
      <c r="P26" s="68">
        <f t="shared" si="1"/>
        <v>335.9741131254893</v>
      </c>
    </row>
    <row r="27" spans="1:16" ht="15">
      <c r="A27" s="29"/>
      <c r="B27" s="29"/>
      <c r="C27" s="7">
        <v>143</v>
      </c>
      <c r="D27" s="6">
        <v>1905</v>
      </c>
      <c r="E27" s="7">
        <v>154</v>
      </c>
      <c r="F27" s="79">
        <v>1</v>
      </c>
      <c r="G27" s="36">
        <f>(SUM($F$2:F27)/109*100)</f>
        <v>26.605504587155966</v>
      </c>
      <c r="H27"/>
      <c r="L27" s="65">
        <f t="shared" si="2"/>
        <v>80</v>
      </c>
      <c r="M27" s="66">
        <v>0.2</v>
      </c>
      <c r="N27" s="67">
        <v>0.84162</v>
      </c>
      <c r="O27" s="67">
        <f t="shared" si="0"/>
        <v>76.45778629351499</v>
      </c>
      <c r="P27" s="68">
        <f t="shared" si="1"/>
        <v>296.0082450091113</v>
      </c>
    </row>
    <row r="28" spans="1:16" ht="15">
      <c r="A28" s="33"/>
      <c r="B28" s="33"/>
      <c r="C28" s="34">
        <v>145</v>
      </c>
      <c r="D28" s="32">
        <v>1964</v>
      </c>
      <c r="E28" s="34">
        <v>155</v>
      </c>
      <c r="F28" s="79">
        <v>1</v>
      </c>
      <c r="G28" s="36">
        <f>(SUM($F$2:F28)/109*100)</f>
        <v>27.522935779816514</v>
      </c>
      <c r="H28"/>
      <c r="L28" s="65">
        <f t="shared" si="2"/>
        <v>70</v>
      </c>
      <c r="M28" s="66">
        <v>0.3</v>
      </c>
      <c r="N28" s="67">
        <v>0.5244</v>
      </c>
      <c r="O28" s="67">
        <f t="shared" si="0"/>
        <v>47.63962730486354</v>
      </c>
      <c r="P28" s="68">
        <f t="shared" si="1"/>
        <v>267.1900860204599</v>
      </c>
    </row>
    <row r="29" spans="1:16" ht="15">
      <c r="A29" s="33"/>
      <c r="B29" s="33"/>
      <c r="C29" s="31">
        <v>147</v>
      </c>
      <c r="D29" s="30">
        <v>1919</v>
      </c>
      <c r="E29" s="7">
        <v>159</v>
      </c>
      <c r="F29" s="79">
        <v>1</v>
      </c>
      <c r="G29" s="36">
        <f>(SUM($F$2:F29)/109*100)</f>
        <v>28.440366972477065</v>
      </c>
      <c r="H29"/>
      <c r="L29" s="65">
        <f t="shared" si="2"/>
        <v>60</v>
      </c>
      <c r="M29" s="66">
        <v>0.4</v>
      </c>
      <c r="N29" s="67">
        <v>0.25335</v>
      </c>
      <c r="O29" s="67">
        <f t="shared" si="0"/>
        <v>23.01582680718379</v>
      </c>
      <c r="P29" s="68">
        <f t="shared" si="1"/>
        <v>242.56628552278013</v>
      </c>
    </row>
    <row r="30" spans="1:16" ht="15">
      <c r="A30" s="33"/>
      <c r="B30" s="33"/>
      <c r="C30" s="7">
        <v>154</v>
      </c>
      <c r="D30" s="6">
        <v>1910</v>
      </c>
      <c r="E30" s="7">
        <v>162</v>
      </c>
      <c r="F30" s="79">
        <v>1</v>
      </c>
      <c r="G30" s="36">
        <f>(SUM($F$2:F30)/109*100)</f>
        <v>29.357798165137616</v>
      </c>
      <c r="H30"/>
      <c r="L30" s="65">
        <f t="shared" si="2"/>
        <v>50</v>
      </c>
      <c r="M30" s="66">
        <v>0.5</v>
      </c>
      <c r="N30" s="67">
        <v>0</v>
      </c>
      <c r="O30" s="67">
        <f t="shared" si="0"/>
        <v>0</v>
      </c>
      <c r="P30" s="68">
        <f t="shared" si="1"/>
        <v>219.55045871559633</v>
      </c>
    </row>
    <row r="31" spans="1:16" ht="15">
      <c r="A31" s="33"/>
      <c r="B31" s="33"/>
      <c r="C31" s="34">
        <v>155</v>
      </c>
      <c r="D31" s="32">
        <v>1969</v>
      </c>
      <c r="E31" s="7">
        <v>166</v>
      </c>
      <c r="F31" s="79">
        <v>1</v>
      </c>
      <c r="G31" s="36">
        <f>(SUM($F$2:F31)/109*100)</f>
        <v>30.275229357798167</v>
      </c>
      <c r="H31"/>
      <c r="J31" s="22"/>
      <c r="K31" s="22"/>
      <c r="L31" s="65">
        <f t="shared" si="2"/>
        <v>40</v>
      </c>
      <c r="M31" s="66">
        <v>0.6</v>
      </c>
      <c r="N31" s="67">
        <v>0.25335</v>
      </c>
      <c r="O31" s="67">
        <f t="shared" si="0"/>
        <v>23.01582680718379</v>
      </c>
      <c r="P31" s="68">
        <f aca="true" t="shared" si="3" ref="P31:P36">$L$2-O31</f>
        <v>196.53463190841254</v>
      </c>
    </row>
    <row r="32" spans="1:16" ht="15">
      <c r="A32" s="33"/>
      <c r="B32" s="33"/>
      <c r="C32" s="7">
        <v>159</v>
      </c>
      <c r="D32" s="6">
        <v>1998</v>
      </c>
      <c r="E32" s="7">
        <v>168</v>
      </c>
      <c r="F32" s="79">
        <v>2</v>
      </c>
      <c r="G32" s="36">
        <f>(SUM($F$2:F32)/109*100)</f>
        <v>32.11009174311927</v>
      </c>
      <c r="H32"/>
      <c r="L32" s="65">
        <f t="shared" si="2"/>
        <v>30.000000000000004</v>
      </c>
      <c r="M32" s="66">
        <v>0.7</v>
      </c>
      <c r="N32" s="67">
        <v>0.5244</v>
      </c>
      <c r="O32" s="67">
        <f t="shared" si="0"/>
        <v>47.63962730486354</v>
      </c>
      <c r="P32" s="68">
        <f t="shared" si="3"/>
        <v>171.91083141073278</v>
      </c>
    </row>
    <row r="33" spans="1:16" ht="15">
      <c r="A33" s="33"/>
      <c r="B33" s="33"/>
      <c r="C33" s="7">
        <v>162</v>
      </c>
      <c r="D33" s="6">
        <v>1996</v>
      </c>
      <c r="E33" s="7">
        <v>171</v>
      </c>
      <c r="F33" s="79">
        <v>2</v>
      </c>
      <c r="G33" s="36">
        <f>(SUM($F$2:F33)/109*100)</f>
        <v>33.94495412844037</v>
      </c>
      <c r="H33"/>
      <c r="L33" s="65">
        <f t="shared" si="2"/>
        <v>19.999999999999996</v>
      </c>
      <c r="M33" s="66">
        <v>0.8</v>
      </c>
      <c r="N33" s="69">
        <v>0.84162</v>
      </c>
      <c r="O33" s="67">
        <f t="shared" si="0"/>
        <v>76.45778629351499</v>
      </c>
      <c r="P33" s="68">
        <f t="shared" si="3"/>
        <v>143.09267242208136</v>
      </c>
    </row>
    <row r="34" spans="1:16" ht="15">
      <c r="A34" s="33"/>
      <c r="B34" s="33"/>
      <c r="C34" s="7">
        <v>166</v>
      </c>
      <c r="D34" s="6">
        <v>1992</v>
      </c>
      <c r="E34" s="34">
        <v>172</v>
      </c>
      <c r="F34" s="79">
        <v>2</v>
      </c>
      <c r="G34" s="36">
        <f>(SUM($F$2:F34)/109*100)</f>
        <v>35.77981651376147</v>
      </c>
      <c r="H34"/>
      <c r="L34" s="65">
        <f t="shared" si="2"/>
        <v>9.999999999999998</v>
      </c>
      <c r="M34" s="66">
        <v>0.9</v>
      </c>
      <c r="N34" s="67">
        <v>1.28155</v>
      </c>
      <c r="O34" s="67">
        <f t="shared" si="0"/>
        <v>116.42365440989296</v>
      </c>
      <c r="P34" s="68">
        <f t="shared" si="3"/>
        <v>103.12680430570337</v>
      </c>
    </row>
    <row r="35" spans="1:16" ht="15">
      <c r="A35" s="33"/>
      <c r="B35" s="33"/>
      <c r="C35" s="7">
        <v>168</v>
      </c>
      <c r="D35" s="6">
        <v>1902</v>
      </c>
      <c r="E35" s="7">
        <v>174</v>
      </c>
      <c r="F35" s="79">
        <v>1</v>
      </c>
      <c r="G35" s="36">
        <f>(SUM($F$2:F35)/109*100)</f>
        <v>36.69724770642202</v>
      </c>
      <c r="H35"/>
      <c r="L35" s="65">
        <f t="shared" si="2"/>
        <v>5.000000000000004</v>
      </c>
      <c r="M35" s="66">
        <v>0.95</v>
      </c>
      <c r="N35" s="69">
        <v>1.64485</v>
      </c>
      <c r="O35" s="67">
        <f t="shared" si="0"/>
        <v>149.42799575210677</v>
      </c>
      <c r="P35" s="68">
        <f t="shared" si="3"/>
        <v>70.12246296348957</v>
      </c>
    </row>
    <row r="36" spans="1:16" ht="15.75" thickBot="1">
      <c r="A36" s="33"/>
      <c r="B36" s="33"/>
      <c r="C36" s="34">
        <v>168</v>
      </c>
      <c r="D36" s="32">
        <v>1973</v>
      </c>
      <c r="E36" s="34">
        <v>175</v>
      </c>
      <c r="F36" s="79">
        <v>1</v>
      </c>
      <c r="G36" s="36">
        <f>(SUM($F$2:F36)/109*100)</f>
        <v>37.61467889908257</v>
      </c>
      <c r="H36"/>
      <c r="L36" s="70">
        <f t="shared" si="2"/>
        <v>1.0000000000000009</v>
      </c>
      <c r="M36" s="71">
        <v>0.99</v>
      </c>
      <c r="N36" s="72">
        <v>2.32635</v>
      </c>
      <c r="O36" s="73">
        <f t="shared" si="0"/>
        <v>211.33952513476223</v>
      </c>
      <c r="P36" s="74">
        <f t="shared" si="3"/>
        <v>8.210933580834109</v>
      </c>
    </row>
    <row r="37" spans="1:9" ht="15">
      <c r="A37" s="33"/>
      <c r="B37" s="33"/>
      <c r="C37" s="7">
        <v>171</v>
      </c>
      <c r="D37" s="6">
        <v>1918</v>
      </c>
      <c r="E37" s="34">
        <v>178</v>
      </c>
      <c r="F37" s="79">
        <v>1</v>
      </c>
      <c r="G37" s="36">
        <f>(SUM($F$2:F37)/109*100)</f>
        <v>38.53211009174312</v>
      </c>
      <c r="H37" s="24"/>
      <c r="I37" s="23"/>
    </row>
    <row r="38" spans="1:9" ht="15">
      <c r="A38" s="33"/>
      <c r="B38" s="33"/>
      <c r="C38" s="7">
        <v>171</v>
      </c>
      <c r="D38" s="6">
        <v>1995</v>
      </c>
      <c r="E38" s="7">
        <v>191</v>
      </c>
      <c r="F38" s="79">
        <v>1</v>
      </c>
      <c r="G38" s="36">
        <f>(SUM($F$2:F38)/109*100)</f>
        <v>39.44954128440367</v>
      </c>
      <c r="H38" s="24"/>
      <c r="I38" s="23"/>
    </row>
    <row r="39" spans="1:9" ht="15">
      <c r="A39" s="33"/>
      <c r="B39" s="33"/>
      <c r="C39" s="34">
        <v>172</v>
      </c>
      <c r="D39" s="32">
        <v>1938</v>
      </c>
      <c r="E39" s="34">
        <v>197</v>
      </c>
      <c r="F39" s="79">
        <v>1</v>
      </c>
      <c r="G39" s="36">
        <f>(SUM($F$2:F39)/109*100)</f>
        <v>40.36697247706422</v>
      </c>
      <c r="H39" s="24"/>
      <c r="I39" s="23"/>
    </row>
    <row r="40" spans="1:9" ht="15">
      <c r="A40" s="33"/>
      <c r="B40" s="33"/>
      <c r="C40" s="34">
        <v>172</v>
      </c>
      <c r="D40" s="32">
        <v>1983</v>
      </c>
      <c r="E40" s="34">
        <v>202</v>
      </c>
      <c r="F40" s="79">
        <v>3</v>
      </c>
      <c r="G40" s="36">
        <f>(SUM($F$2:F40)/109*100)</f>
        <v>43.11926605504588</v>
      </c>
      <c r="H40" s="24"/>
      <c r="I40" s="23"/>
    </row>
    <row r="41" spans="1:9" ht="15">
      <c r="A41" s="33"/>
      <c r="B41" s="33"/>
      <c r="C41" s="7">
        <v>174</v>
      </c>
      <c r="D41" s="6">
        <v>1909</v>
      </c>
      <c r="E41" s="7">
        <v>203</v>
      </c>
      <c r="F41" s="79">
        <v>1</v>
      </c>
      <c r="G41" s="36">
        <f>(SUM($F$2:F41)/109*100)</f>
        <v>44.03669724770643</v>
      </c>
      <c r="H41" s="24"/>
      <c r="I41" s="23"/>
    </row>
    <row r="42" spans="1:9" ht="15">
      <c r="A42" s="33"/>
      <c r="B42" s="33"/>
      <c r="C42" s="34">
        <v>175</v>
      </c>
      <c r="D42" s="32">
        <v>1987</v>
      </c>
      <c r="E42" s="7">
        <v>211</v>
      </c>
      <c r="F42" s="79">
        <v>1</v>
      </c>
      <c r="G42" s="36">
        <f>(SUM($F$2:F42)/109*100)</f>
        <v>44.95412844036697</v>
      </c>
      <c r="H42" s="24"/>
      <c r="I42" s="23"/>
    </row>
    <row r="43" spans="1:9" ht="15">
      <c r="A43" s="33"/>
      <c r="B43" s="33"/>
      <c r="C43" s="34">
        <v>178</v>
      </c>
      <c r="D43" s="32">
        <v>1942</v>
      </c>
      <c r="E43" s="7">
        <v>212</v>
      </c>
      <c r="F43" s="79">
        <v>1</v>
      </c>
      <c r="G43" s="36">
        <f>(SUM($F$2:F43)/109*100)</f>
        <v>45.87155963302752</v>
      </c>
      <c r="H43" s="24"/>
      <c r="I43" s="23"/>
    </row>
    <row r="44" spans="1:9" ht="15">
      <c r="A44" s="33"/>
      <c r="B44" s="33"/>
      <c r="C44" s="7">
        <v>191</v>
      </c>
      <c r="D44" s="6">
        <v>1922</v>
      </c>
      <c r="E44" s="34">
        <v>214</v>
      </c>
      <c r="F44" s="79">
        <v>2</v>
      </c>
      <c r="G44" s="36">
        <f>(SUM($F$2:F44)/109*100)</f>
        <v>47.706422018348626</v>
      </c>
      <c r="H44" s="24"/>
      <c r="I44" s="23"/>
    </row>
    <row r="45" spans="1:9" ht="15">
      <c r="A45" s="33"/>
      <c r="B45" s="33"/>
      <c r="C45" s="34">
        <v>197</v>
      </c>
      <c r="D45" s="32">
        <v>1929</v>
      </c>
      <c r="E45" s="7">
        <v>215</v>
      </c>
      <c r="F45" s="79">
        <v>1</v>
      </c>
      <c r="G45" s="36">
        <f>(SUM($F$2:F45)/109*100)</f>
        <v>48.62385321100918</v>
      </c>
      <c r="H45" s="24"/>
      <c r="I45" s="23"/>
    </row>
    <row r="46" spans="1:9" ht="15">
      <c r="A46" s="33"/>
      <c r="B46" s="33"/>
      <c r="C46" s="34">
        <v>202</v>
      </c>
      <c r="D46" s="32">
        <v>1967</v>
      </c>
      <c r="E46" s="34">
        <v>220</v>
      </c>
      <c r="F46" s="79">
        <v>1</v>
      </c>
      <c r="G46" s="36">
        <f>(SUM($F$2:F46)/109*100)</f>
        <v>49.54128440366973</v>
      </c>
      <c r="H46" s="24"/>
      <c r="I46" s="23"/>
    </row>
    <row r="47" spans="1:9" ht="15">
      <c r="A47" s="33"/>
      <c r="B47" s="33"/>
      <c r="C47" s="34">
        <v>202</v>
      </c>
      <c r="D47" s="32">
        <v>1972</v>
      </c>
      <c r="E47" s="7">
        <v>223</v>
      </c>
      <c r="F47" s="79">
        <v>1</v>
      </c>
      <c r="G47" s="36">
        <f>(SUM($F$2:F47)/109*100)</f>
        <v>50.45871559633027</v>
      </c>
      <c r="H47" s="24"/>
      <c r="I47" s="23"/>
    </row>
    <row r="48" spans="1:9" ht="15">
      <c r="A48" s="33"/>
      <c r="B48" s="33"/>
      <c r="C48" s="34">
        <v>202</v>
      </c>
      <c r="D48" s="32">
        <v>1978</v>
      </c>
      <c r="E48" s="7">
        <v>224</v>
      </c>
      <c r="F48" s="79">
        <v>2</v>
      </c>
      <c r="G48" s="36">
        <f>(SUM($F$2:F48)/109*100)</f>
        <v>52.293577981651374</v>
      </c>
      <c r="H48" s="24"/>
      <c r="I48" s="23"/>
    </row>
    <row r="49" spans="1:9" ht="15">
      <c r="A49" s="33"/>
      <c r="B49" s="33"/>
      <c r="C49" s="7">
        <v>203</v>
      </c>
      <c r="D49" s="6">
        <v>1912</v>
      </c>
      <c r="E49" s="34">
        <v>228</v>
      </c>
      <c r="F49" s="79">
        <v>1</v>
      </c>
      <c r="G49" s="36">
        <f>(SUM($F$2:F49)/109*100)</f>
        <v>53.21100917431193</v>
      </c>
      <c r="H49" s="24"/>
      <c r="I49" s="23"/>
    </row>
    <row r="50" spans="1:9" ht="15">
      <c r="A50" s="33"/>
      <c r="B50" s="33"/>
      <c r="C50" s="7">
        <v>211</v>
      </c>
      <c r="D50" s="6">
        <v>1923</v>
      </c>
      <c r="E50" s="34">
        <v>230</v>
      </c>
      <c r="F50" s="79">
        <v>1</v>
      </c>
      <c r="G50" s="36">
        <f>(SUM($F$2:F50)/109*100)</f>
        <v>54.12844036697248</v>
      </c>
      <c r="H50" s="24"/>
      <c r="I50" s="23"/>
    </row>
    <row r="51" spans="1:9" ht="15">
      <c r="A51" s="33"/>
      <c r="B51" s="33"/>
      <c r="C51" s="7">
        <v>212</v>
      </c>
      <c r="D51" s="6">
        <v>1901</v>
      </c>
      <c r="E51" s="34">
        <v>232</v>
      </c>
      <c r="F51" s="79">
        <v>2</v>
      </c>
      <c r="G51" s="36">
        <f>(SUM($F$2:F51)/109*100)</f>
        <v>55.96330275229357</v>
      </c>
      <c r="H51" s="24"/>
      <c r="I51" s="23"/>
    </row>
    <row r="52" spans="1:9" ht="15">
      <c r="A52" s="33"/>
      <c r="B52" s="33"/>
      <c r="C52" s="34">
        <v>214</v>
      </c>
      <c r="D52" s="32">
        <v>1934</v>
      </c>
      <c r="E52" s="34">
        <v>234</v>
      </c>
      <c r="F52" s="79">
        <v>1</v>
      </c>
      <c r="G52" s="36">
        <f>(SUM($F$2:F52)/109*100)</f>
        <v>56.88073394495413</v>
      </c>
      <c r="H52" s="24"/>
      <c r="I52" s="23"/>
    </row>
    <row r="53" spans="1:9" ht="15">
      <c r="A53" s="33"/>
      <c r="B53" s="33"/>
      <c r="C53" s="34">
        <v>214</v>
      </c>
      <c r="D53" s="32">
        <v>1941</v>
      </c>
      <c r="E53" s="34">
        <v>235</v>
      </c>
      <c r="F53" s="79">
        <v>2</v>
      </c>
      <c r="G53" s="36">
        <f>(SUM($F$2:F53)/109*100)</f>
        <v>58.71559633027523</v>
      </c>
      <c r="H53" s="24"/>
      <c r="I53" s="23"/>
    </row>
    <row r="54" spans="1:9" ht="15">
      <c r="A54" s="33"/>
      <c r="B54" s="33"/>
      <c r="C54" s="7">
        <v>215</v>
      </c>
      <c r="D54" s="6">
        <v>1914</v>
      </c>
      <c r="E54" s="7">
        <v>236</v>
      </c>
      <c r="F54" s="79">
        <v>1</v>
      </c>
      <c r="G54" s="36">
        <f>(SUM($F$2:F54)/109*100)</f>
        <v>59.63302752293578</v>
      </c>
      <c r="H54" s="24"/>
      <c r="I54" s="23"/>
    </row>
    <row r="55" spans="1:9" ht="15">
      <c r="A55" s="33"/>
      <c r="B55" s="33"/>
      <c r="C55" s="34">
        <v>220</v>
      </c>
      <c r="D55" s="32">
        <v>1950</v>
      </c>
      <c r="E55" s="7">
        <v>237</v>
      </c>
      <c r="F55" s="79">
        <v>1</v>
      </c>
      <c r="G55" s="36">
        <f>(SUM($F$2:F55)/109*100)</f>
        <v>60.550458715596335</v>
      </c>
      <c r="H55" s="24"/>
      <c r="I55" s="23"/>
    </row>
    <row r="56" spans="1:9" ht="15">
      <c r="A56" s="33"/>
      <c r="B56" s="33"/>
      <c r="C56" s="7">
        <v>223</v>
      </c>
      <c r="D56" s="6">
        <v>1920</v>
      </c>
      <c r="E56" s="34">
        <v>240</v>
      </c>
      <c r="F56" s="79">
        <v>1</v>
      </c>
      <c r="G56" s="36">
        <f>(SUM($F$2:F56)/109*100)</f>
        <v>61.46788990825688</v>
      </c>
      <c r="H56" s="24"/>
      <c r="I56" s="23"/>
    </row>
    <row r="57" spans="1:9" ht="15">
      <c r="A57" s="33"/>
      <c r="B57" s="33"/>
      <c r="C57" s="7">
        <v>224</v>
      </c>
      <c r="D57" s="6">
        <v>1906</v>
      </c>
      <c r="E57" s="34">
        <v>242</v>
      </c>
      <c r="F57" s="79">
        <v>1</v>
      </c>
      <c r="G57" s="36">
        <f>(SUM($F$2:F57)/109*100)</f>
        <v>62.38532110091744</v>
      </c>
      <c r="H57" s="24"/>
      <c r="I57" s="23"/>
    </row>
    <row r="58" spans="1:9" ht="15">
      <c r="A58" s="33"/>
      <c r="B58" s="33"/>
      <c r="C58" s="34">
        <v>224</v>
      </c>
      <c r="D58" s="32">
        <v>1970</v>
      </c>
      <c r="E58" s="7">
        <v>245</v>
      </c>
      <c r="F58" s="79">
        <v>1</v>
      </c>
      <c r="G58" s="36">
        <f>(SUM($F$2:F58)/109*100)</f>
        <v>63.30275229357798</v>
      </c>
      <c r="H58" s="24"/>
      <c r="I58" s="23"/>
    </row>
    <row r="59" spans="1:9" ht="15">
      <c r="A59" s="33"/>
      <c r="B59" s="33"/>
      <c r="C59" s="34">
        <v>228</v>
      </c>
      <c r="D59" s="32">
        <v>1933</v>
      </c>
      <c r="E59" s="34">
        <v>246</v>
      </c>
      <c r="F59" s="79">
        <v>2</v>
      </c>
      <c r="G59" s="36">
        <f>(SUM($F$2:F59)/109*100)</f>
        <v>65.13761467889908</v>
      </c>
      <c r="H59" s="24"/>
      <c r="I59" s="23"/>
    </row>
    <row r="60" spans="1:9" ht="15">
      <c r="A60" s="33"/>
      <c r="B60" s="33"/>
      <c r="C60" s="34">
        <v>230</v>
      </c>
      <c r="D60" s="32">
        <v>1944</v>
      </c>
      <c r="E60" s="7">
        <v>248</v>
      </c>
      <c r="F60" s="79">
        <v>3</v>
      </c>
      <c r="G60" s="36">
        <f>(SUM($F$2:F60)/109*100)</f>
        <v>67.88990825688074</v>
      </c>
      <c r="H60" s="24"/>
      <c r="I60" s="23"/>
    </row>
    <row r="61" spans="1:9" ht="15">
      <c r="A61" s="33"/>
      <c r="B61" s="33"/>
      <c r="C61" s="34">
        <v>232</v>
      </c>
      <c r="D61" s="32">
        <v>1935</v>
      </c>
      <c r="E61" s="34">
        <v>251</v>
      </c>
      <c r="F61" s="79">
        <v>1</v>
      </c>
      <c r="G61" s="36">
        <f>(SUM($F$2:F61)/109*100)</f>
        <v>68.80733944954129</v>
      </c>
      <c r="H61" s="24"/>
      <c r="I61" s="23"/>
    </row>
    <row r="62" spans="1:9" ht="15">
      <c r="A62" s="33"/>
      <c r="B62" s="33"/>
      <c r="C62" s="34">
        <v>232</v>
      </c>
      <c r="D62" s="32">
        <v>1979</v>
      </c>
      <c r="E62" s="7">
        <v>254</v>
      </c>
      <c r="F62" s="79">
        <v>1</v>
      </c>
      <c r="G62" s="36">
        <f>(SUM($F$2:F62)/109*100)</f>
        <v>69.72477064220183</v>
      </c>
      <c r="H62" s="24"/>
      <c r="I62" s="23"/>
    </row>
    <row r="63" spans="1:9" ht="15">
      <c r="A63" s="33"/>
      <c r="B63" s="33"/>
      <c r="C63" s="34">
        <v>234</v>
      </c>
      <c r="D63" s="32">
        <v>1943</v>
      </c>
      <c r="E63" s="34">
        <v>254</v>
      </c>
      <c r="F63" s="79">
        <v>1</v>
      </c>
      <c r="G63" s="36">
        <f>(SUM($F$2:F63)/109*100)</f>
        <v>70.64220183486239</v>
      </c>
      <c r="H63" s="24"/>
      <c r="I63" s="23"/>
    </row>
    <row r="64" spans="1:9" ht="15">
      <c r="A64" s="33"/>
      <c r="B64" s="33"/>
      <c r="C64" s="34">
        <v>235</v>
      </c>
      <c r="D64" s="32">
        <v>1953</v>
      </c>
      <c r="E64" s="7">
        <v>255</v>
      </c>
      <c r="F64" s="79">
        <v>2</v>
      </c>
      <c r="G64" s="36">
        <f>(SUM($F$2:F64)/109*100)</f>
        <v>72.47706422018348</v>
      </c>
      <c r="H64" s="24"/>
      <c r="I64" s="23"/>
    </row>
    <row r="65" spans="1:9" ht="15">
      <c r="A65" s="33"/>
      <c r="B65" s="33"/>
      <c r="C65" s="34">
        <v>235</v>
      </c>
      <c r="D65" s="32">
        <v>1962</v>
      </c>
      <c r="E65" s="7">
        <v>261</v>
      </c>
      <c r="F65" s="79">
        <v>1</v>
      </c>
      <c r="G65" s="36">
        <f>(SUM($F$2:F65)/109*100)</f>
        <v>73.39449541284404</v>
      </c>
      <c r="H65" s="24"/>
      <c r="I65" s="23"/>
    </row>
    <row r="66" spans="1:9" ht="15">
      <c r="A66" s="33"/>
      <c r="B66" s="33"/>
      <c r="C66" s="7">
        <v>236</v>
      </c>
      <c r="D66" s="6">
        <v>1926</v>
      </c>
      <c r="E66" s="34">
        <v>264</v>
      </c>
      <c r="F66" s="79">
        <v>1</v>
      </c>
      <c r="G66" s="36">
        <f>(SUM($F$2:F66)/109*100)</f>
        <v>74.31192660550458</v>
      </c>
      <c r="H66" s="24"/>
      <c r="I66" s="23"/>
    </row>
    <row r="67" spans="1:9" ht="15">
      <c r="A67" s="33"/>
      <c r="B67" s="33"/>
      <c r="C67" s="7">
        <v>237</v>
      </c>
      <c r="D67" s="6">
        <v>1916</v>
      </c>
      <c r="E67" s="34">
        <v>265</v>
      </c>
      <c r="F67" s="79">
        <v>1</v>
      </c>
      <c r="G67" s="36">
        <f>(SUM($F$2:F67)/109*100)</f>
        <v>75.22935779816514</v>
      </c>
      <c r="H67" s="24"/>
      <c r="I67" s="23"/>
    </row>
    <row r="68" spans="1:9" ht="15">
      <c r="A68" s="33"/>
      <c r="B68" s="33"/>
      <c r="C68" s="34">
        <v>240</v>
      </c>
      <c r="D68" s="32">
        <v>1975</v>
      </c>
      <c r="E68" s="7">
        <v>274</v>
      </c>
      <c r="F68" s="79">
        <v>1</v>
      </c>
      <c r="G68" s="36">
        <f>(SUM($F$2:F68)/109*100)</f>
        <v>76.14678899082568</v>
      </c>
      <c r="H68" s="24"/>
      <c r="I68" s="23"/>
    </row>
    <row r="69" spans="1:9" ht="15">
      <c r="A69" s="33"/>
      <c r="B69" s="33"/>
      <c r="C69" s="34">
        <v>242</v>
      </c>
      <c r="D69" s="32">
        <v>1947</v>
      </c>
      <c r="E69" s="34">
        <v>285</v>
      </c>
      <c r="F69" s="79">
        <v>1</v>
      </c>
      <c r="G69" s="36">
        <f>(SUM($F$2:F69)/109*100)</f>
        <v>77.06422018348624</v>
      </c>
      <c r="H69" s="24"/>
      <c r="I69" s="23"/>
    </row>
    <row r="70" spans="1:9" ht="15">
      <c r="A70" s="33"/>
      <c r="B70" s="33"/>
      <c r="C70" s="7">
        <v>245</v>
      </c>
      <c r="D70" s="6">
        <v>1997</v>
      </c>
      <c r="E70" s="34">
        <v>292</v>
      </c>
      <c r="F70" s="79">
        <v>1</v>
      </c>
      <c r="G70" s="36">
        <f>(SUM($F$2:F70)/109*100)</f>
        <v>77.98165137614679</v>
      </c>
      <c r="H70" s="24"/>
      <c r="I70" s="23"/>
    </row>
    <row r="71" spans="1:9" ht="15">
      <c r="A71" s="33"/>
      <c r="B71" s="33"/>
      <c r="C71" s="34">
        <v>246</v>
      </c>
      <c r="D71" s="32">
        <v>1930</v>
      </c>
      <c r="E71" s="34">
        <v>295</v>
      </c>
      <c r="F71" s="79">
        <v>1</v>
      </c>
      <c r="G71" s="36">
        <f>(SUM($F$2:F71)/109*100)</f>
        <v>78.89908256880734</v>
      </c>
      <c r="H71" s="24"/>
      <c r="I71" s="23"/>
    </row>
    <row r="72" spans="1:9" ht="15">
      <c r="A72" s="33"/>
      <c r="B72" s="33"/>
      <c r="C72" s="34">
        <v>246</v>
      </c>
      <c r="D72" s="32">
        <v>1954</v>
      </c>
      <c r="E72" s="34">
        <v>296</v>
      </c>
      <c r="F72" s="79">
        <v>1</v>
      </c>
      <c r="G72" s="36">
        <f>(SUM($F$2:F72)/109*100)</f>
        <v>79.81651376146789</v>
      </c>
      <c r="H72" s="24"/>
      <c r="I72" s="23"/>
    </row>
    <row r="73" spans="1:9" ht="15">
      <c r="A73" s="33"/>
      <c r="B73" s="33"/>
      <c r="C73" s="7">
        <v>248</v>
      </c>
      <c r="D73" s="6">
        <v>1903</v>
      </c>
      <c r="E73" s="7">
        <v>298</v>
      </c>
      <c r="F73" s="79">
        <v>2</v>
      </c>
      <c r="G73" s="36">
        <f>(SUM($F$2:F73)/109*100)</f>
        <v>81.65137614678899</v>
      </c>
      <c r="H73" s="24"/>
      <c r="I73" s="23"/>
    </row>
    <row r="74" spans="1:9" ht="15">
      <c r="A74" s="33"/>
      <c r="B74" s="33"/>
      <c r="C74" s="34">
        <v>248</v>
      </c>
      <c r="D74" s="32">
        <v>1931</v>
      </c>
      <c r="E74" s="7">
        <v>301</v>
      </c>
      <c r="F74" s="79">
        <v>2</v>
      </c>
      <c r="G74" s="36">
        <f>(SUM($F$2:F74)/109*100)</f>
        <v>83.4862385321101</v>
      </c>
      <c r="H74" s="24"/>
      <c r="I74" s="23"/>
    </row>
    <row r="75" spans="1:9" ht="15">
      <c r="A75" s="33"/>
      <c r="B75" s="33"/>
      <c r="C75" s="34">
        <v>248</v>
      </c>
      <c r="D75" s="32">
        <v>1951</v>
      </c>
      <c r="E75" s="34">
        <v>311</v>
      </c>
      <c r="F75" s="79">
        <v>1</v>
      </c>
      <c r="G75" s="36">
        <f>(SUM($F$2:F75)/109*100)</f>
        <v>84.40366972477065</v>
      </c>
      <c r="H75" s="24"/>
      <c r="I75" s="23"/>
    </row>
    <row r="76" spans="1:9" ht="15">
      <c r="A76" s="33"/>
      <c r="B76" s="33"/>
      <c r="C76" s="34">
        <v>251</v>
      </c>
      <c r="D76" s="32">
        <v>1936</v>
      </c>
      <c r="E76" s="34">
        <v>318</v>
      </c>
      <c r="F76" s="79">
        <v>1</v>
      </c>
      <c r="G76" s="36">
        <f>(SUM($F$2:F76)/109*100)</f>
        <v>85.3211009174312</v>
      </c>
      <c r="H76" s="24"/>
      <c r="I76" s="23"/>
    </row>
    <row r="77" spans="1:9" ht="15">
      <c r="A77" s="33"/>
      <c r="B77" s="33"/>
      <c r="C77" s="7">
        <v>254</v>
      </c>
      <c r="D77" s="6">
        <v>1907</v>
      </c>
      <c r="E77" s="34">
        <v>322</v>
      </c>
      <c r="F77" s="79">
        <v>1</v>
      </c>
      <c r="G77" s="36">
        <f>(SUM($F$2:F77)/109*100)</f>
        <v>86.23853211009175</v>
      </c>
      <c r="H77" s="24"/>
      <c r="I77" s="23"/>
    </row>
    <row r="78" spans="1:9" ht="15">
      <c r="A78" s="33"/>
      <c r="B78" s="33"/>
      <c r="C78" s="34">
        <v>254</v>
      </c>
      <c r="D78" s="32">
        <v>1963</v>
      </c>
      <c r="E78" s="34">
        <v>326</v>
      </c>
      <c r="F78" s="79">
        <v>1</v>
      </c>
      <c r="G78" s="36">
        <f>(SUM($F$2:F78)/109*100)</f>
        <v>87.1559633027523</v>
      </c>
      <c r="H78" s="24"/>
      <c r="I78" s="23"/>
    </row>
    <row r="79" spans="1:9" ht="15">
      <c r="A79" s="33"/>
      <c r="B79" s="33"/>
      <c r="C79" s="7">
        <v>255</v>
      </c>
      <c r="D79" s="6">
        <v>1915</v>
      </c>
      <c r="E79" s="7">
        <v>332</v>
      </c>
      <c r="F79" s="79">
        <v>2</v>
      </c>
      <c r="G79" s="36">
        <f>(SUM($F$2:F79)/109*100)</f>
        <v>88.9908256880734</v>
      </c>
      <c r="H79" s="24"/>
      <c r="I79" s="23"/>
    </row>
    <row r="80" spans="1:9" ht="15">
      <c r="A80" s="33"/>
      <c r="B80" s="33"/>
      <c r="C80" s="34">
        <v>255</v>
      </c>
      <c r="D80" s="32">
        <v>1939</v>
      </c>
      <c r="E80" s="34">
        <v>335</v>
      </c>
      <c r="F80" s="79">
        <v>1</v>
      </c>
      <c r="G80" s="36">
        <f>(SUM($F$2:F80)/109*100)</f>
        <v>89.90825688073394</v>
      </c>
      <c r="H80" s="24"/>
      <c r="I80" s="23"/>
    </row>
    <row r="81" spans="1:9" ht="15">
      <c r="A81" s="33"/>
      <c r="B81" s="33"/>
      <c r="C81" s="7">
        <v>261</v>
      </c>
      <c r="D81" s="6">
        <v>1927</v>
      </c>
      <c r="E81" s="34">
        <v>338</v>
      </c>
      <c r="F81" s="79">
        <v>1</v>
      </c>
      <c r="G81" s="36">
        <f>(SUM($F$2:F81)/109*100)</f>
        <v>90.82568807339449</v>
      </c>
      <c r="H81" s="24"/>
      <c r="I81" s="23"/>
    </row>
    <row r="82" spans="1:9" ht="15">
      <c r="A82" s="33"/>
      <c r="B82" s="33"/>
      <c r="C82" s="34">
        <v>264</v>
      </c>
      <c r="D82" s="32">
        <v>1980</v>
      </c>
      <c r="E82" s="34">
        <v>349</v>
      </c>
      <c r="F82" s="79">
        <v>1</v>
      </c>
      <c r="G82" s="36">
        <f>(SUM($F$2:F82)/109*100)</f>
        <v>91.74311926605505</v>
      </c>
      <c r="H82" s="24"/>
      <c r="I82" s="23"/>
    </row>
    <row r="83" spans="1:9" ht="15">
      <c r="A83" s="33"/>
      <c r="B83" s="33"/>
      <c r="C83" s="34">
        <v>265</v>
      </c>
      <c r="D83" s="32">
        <v>1928</v>
      </c>
      <c r="E83" s="7">
        <v>351</v>
      </c>
      <c r="F83" s="79">
        <v>1</v>
      </c>
      <c r="G83" s="36">
        <f>(SUM($F$2:F83)/109*100)</f>
        <v>92.66055045871559</v>
      </c>
      <c r="H83" s="24"/>
      <c r="I83" s="23"/>
    </row>
    <row r="84" spans="1:9" ht="15">
      <c r="A84" s="33"/>
      <c r="B84" s="33"/>
      <c r="C84" s="7">
        <v>274</v>
      </c>
      <c r="D84" s="6">
        <v>1994</v>
      </c>
      <c r="E84" s="34">
        <v>355</v>
      </c>
      <c r="F84" s="79">
        <v>1</v>
      </c>
      <c r="G84" s="36">
        <f>(SUM($F$2:F84)/109*100)</f>
        <v>93.57798165137615</v>
      </c>
      <c r="H84" s="24"/>
      <c r="I84" s="23"/>
    </row>
    <row r="85" spans="1:9" ht="15">
      <c r="A85" s="33"/>
      <c r="B85" s="33"/>
      <c r="C85" s="34">
        <v>285</v>
      </c>
      <c r="D85" s="32">
        <v>1932</v>
      </c>
      <c r="E85" s="34">
        <v>365</v>
      </c>
      <c r="F85" s="79">
        <v>1</v>
      </c>
      <c r="G85" s="36">
        <f>(SUM($F$2:F85)/109*100)</f>
        <v>94.4954128440367</v>
      </c>
      <c r="H85" s="24"/>
      <c r="I85" s="23"/>
    </row>
    <row r="86" spans="1:9" ht="15">
      <c r="A86" s="33"/>
      <c r="B86" s="33"/>
      <c r="C86" s="34">
        <v>292</v>
      </c>
      <c r="D86" s="32">
        <v>1977</v>
      </c>
      <c r="E86" s="34">
        <v>376</v>
      </c>
      <c r="F86" s="79">
        <v>1</v>
      </c>
      <c r="G86" s="36">
        <f>(SUM($F$2:F86)/109*100)</f>
        <v>95.41284403669725</v>
      </c>
      <c r="H86" s="24"/>
      <c r="I86" s="23"/>
    </row>
    <row r="87" spans="1:9" ht="15">
      <c r="A87" s="33"/>
      <c r="B87" s="33"/>
      <c r="C87" s="34">
        <v>295</v>
      </c>
      <c r="D87" s="32">
        <v>1966</v>
      </c>
      <c r="E87" s="34">
        <v>403</v>
      </c>
      <c r="F87" s="79">
        <v>1</v>
      </c>
      <c r="G87" s="36">
        <f>(SUM($F$2:F87)/109*100)</f>
        <v>96.3302752293578</v>
      </c>
      <c r="H87" s="24"/>
      <c r="I87" s="23"/>
    </row>
    <row r="88" spans="1:9" ht="15">
      <c r="A88" s="33"/>
      <c r="B88" s="33"/>
      <c r="C88" s="34">
        <v>296</v>
      </c>
      <c r="D88" s="32">
        <v>1949</v>
      </c>
      <c r="E88" s="12">
        <v>415</v>
      </c>
      <c r="F88" s="79">
        <v>2</v>
      </c>
      <c r="G88" s="36">
        <f>(SUM($F$2:F88)/109*100)</f>
        <v>98.1651376146789</v>
      </c>
      <c r="H88" s="24"/>
      <c r="I88" s="23"/>
    </row>
    <row r="89" spans="1:9" ht="15">
      <c r="A89" s="33"/>
      <c r="B89" s="33"/>
      <c r="C89" s="7">
        <v>298</v>
      </c>
      <c r="D89" s="6">
        <v>1913</v>
      </c>
      <c r="E89" s="7">
        <v>434</v>
      </c>
      <c r="F89" s="79">
        <v>1</v>
      </c>
      <c r="G89" s="36">
        <f>(SUM($F$2:F89)/109*100)</f>
        <v>99.08256880733946</v>
      </c>
      <c r="H89" s="24"/>
      <c r="I89" s="23"/>
    </row>
    <row r="90" spans="1:9" ht="15">
      <c r="A90" s="33"/>
      <c r="B90" s="33"/>
      <c r="C90" s="34">
        <v>298</v>
      </c>
      <c r="D90" s="32">
        <v>1976</v>
      </c>
      <c r="E90" s="15">
        <v>503</v>
      </c>
      <c r="F90" s="79">
        <v>1</v>
      </c>
      <c r="G90" s="36">
        <f>(SUM($F$2:F90)/109*100)</f>
        <v>100</v>
      </c>
      <c r="H90" s="24"/>
      <c r="I90" s="23"/>
    </row>
    <row r="91" spans="1:7" ht="15">
      <c r="A91" s="3"/>
      <c r="B91" s="3"/>
      <c r="C91" s="7">
        <v>301</v>
      </c>
      <c r="D91" s="6">
        <v>1924</v>
      </c>
      <c r="F91" s="13"/>
      <c r="G91" s="36"/>
    </row>
    <row r="92" spans="1:7" ht="15">
      <c r="A92" s="3"/>
      <c r="B92" s="3"/>
      <c r="C92" s="7">
        <v>301</v>
      </c>
      <c r="D92" s="6">
        <v>2000</v>
      </c>
      <c r="G92" s="36"/>
    </row>
    <row r="93" spans="1:7" ht="15">
      <c r="A93" s="19"/>
      <c r="B93" s="19"/>
      <c r="C93" s="34">
        <v>311</v>
      </c>
      <c r="D93" s="32">
        <v>1937</v>
      </c>
      <c r="G93" s="36"/>
    </row>
    <row r="94" spans="1:7" ht="15">
      <c r="A94" s="3"/>
      <c r="B94" s="3"/>
      <c r="C94" s="34">
        <v>318</v>
      </c>
      <c r="D94" s="32">
        <v>1965</v>
      </c>
      <c r="G94" s="36"/>
    </row>
    <row r="95" spans="1:7" ht="15">
      <c r="A95" s="3"/>
      <c r="B95" s="3"/>
      <c r="C95" s="34">
        <v>322</v>
      </c>
      <c r="D95" s="32">
        <v>1955</v>
      </c>
      <c r="G95" s="36"/>
    </row>
    <row r="96" spans="1:7" ht="15">
      <c r="A96" s="3"/>
      <c r="B96" s="3"/>
      <c r="C96" s="34">
        <v>326</v>
      </c>
      <c r="D96" s="32">
        <v>1952</v>
      </c>
      <c r="G96" s="36"/>
    </row>
    <row r="97" spans="1:7" ht="15">
      <c r="A97" s="3"/>
      <c r="B97" s="3"/>
      <c r="C97" s="7">
        <v>332</v>
      </c>
      <c r="D97" s="6">
        <v>1999</v>
      </c>
      <c r="G97" s="36"/>
    </row>
    <row r="98" spans="1:7" ht="15">
      <c r="A98" s="3"/>
      <c r="B98" s="3"/>
      <c r="C98" s="12">
        <v>332</v>
      </c>
      <c r="D98" s="11">
        <v>2001</v>
      </c>
      <c r="G98" s="36"/>
    </row>
    <row r="99" spans="1:7" ht="15">
      <c r="A99" s="3"/>
      <c r="B99" s="3"/>
      <c r="C99" s="34">
        <v>335</v>
      </c>
      <c r="D99" s="32">
        <v>1940</v>
      </c>
      <c r="G99" s="36"/>
    </row>
    <row r="100" spans="1:7" ht="15">
      <c r="A100" s="3"/>
      <c r="B100" s="3"/>
      <c r="C100" s="34">
        <v>338</v>
      </c>
      <c r="D100" s="32">
        <v>1960</v>
      </c>
      <c r="G100" s="36"/>
    </row>
    <row r="101" spans="1:8" ht="15">
      <c r="A101" s="3"/>
      <c r="B101" s="3"/>
      <c r="C101" s="34">
        <v>349</v>
      </c>
      <c r="D101" s="32">
        <v>1985</v>
      </c>
      <c r="G101" s="36"/>
      <c r="H101" s="24"/>
    </row>
    <row r="102" spans="1:8" ht="15">
      <c r="A102" s="3"/>
      <c r="B102" s="3"/>
      <c r="C102" s="7">
        <v>351</v>
      </c>
      <c r="D102" s="6">
        <v>2005</v>
      </c>
      <c r="G102" s="36"/>
      <c r="H102" s="24"/>
    </row>
    <row r="103" spans="1:8" ht="15">
      <c r="A103" s="3"/>
      <c r="B103" s="3"/>
      <c r="C103" s="34">
        <v>355</v>
      </c>
      <c r="D103" s="32">
        <v>1958</v>
      </c>
      <c r="G103" s="36"/>
      <c r="H103" s="24"/>
    </row>
    <row r="104" spans="1:7" ht="15">
      <c r="A104" s="8"/>
      <c r="B104" s="8"/>
      <c r="C104" s="34">
        <v>365</v>
      </c>
      <c r="D104" s="32">
        <v>1948</v>
      </c>
      <c r="G104" s="36"/>
    </row>
    <row r="105" spans="1:9" ht="15">
      <c r="A105" s="8"/>
      <c r="B105" s="10"/>
      <c r="C105" s="34">
        <v>376</v>
      </c>
      <c r="D105" s="32">
        <v>1989</v>
      </c>
      <c r="G105" s="36"/>
      <c r="H105" s="24"/>
      <c r="I105" s="23"/>
    </row>
    <row r="106" spans="1:7" ht="15">
      <c r="A106" s="3"/>
      <c r="B106" s="3"/>
      <c r="C106" s="34">
        <v>403</v>
      </c>
      <c r="D106" s="32">
        <v>1974</v>
      </c>
      <c r="G106" s="36"/>
    </row>
    <row r="107" spans="1:7" ht="15">
      <c r="A107" s="3"/>
      <c r="B107" s="3"/>
      <c r="C107" s="12">
        <v>415</v>
      </c>
      <c r="D107" s="11">
        <v>2004</v>
      </c>
      <c r="G107" s="36"/>
    </row>
    <row r="108" spans="1:7" ht="15">
      <c r="A108" s="3"/>
      <c r="B108" s="3"/>
      <c r="C108" s="7">
        <v>415</v>
      </c>
      <c r="D108" s="6">
        <v>2008</v>
      </c>
      <c r="G108" s="36"/>
    </row>
    <row r="109" spans="1:7" ht="15">
      <c r="A109" s="3"/>
      <c r="B109" s="3"/>
      <c r="C109" s="7">
        <v>434</v>
      </c>
      <c r="D109" s="6">
        <v>2006</v>
      </c>
      <c r="G109" s="36"/>
    </row>
    <row r="110" spans="1:7" ht="15">
      <c r="A110" s="3"/>
      <c r="B110" s="3"/>
      <c r="C110" s="15">
        <v>503</v>
      </c>
      <c r="D110" s="14">
        <v>2010</v>
      </c>
      <c r="G110" s="36"/>
    </row>
    <row r="111" spans="1:8" ht="15">
      <c r="A111" s="13"/>
      <c r="B111" s="13"/>
      <c r="C111" s="13"/>
      <c r="G111" s="18"/>
      <c r="H111" s="2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0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9.140625" style="92" customWidth="1"/>
    <col min="5" max="5" width="9.140625" style="94" customWidth="1"/>
  </cols>
  <sheetData>
    <row r="1" spans="1:7" ht="15">
      <c r="A1" s="3" t="s">
        <v>20</v>
      </c>
      <c r="B1" s="3"/>
      <c r="C1" s="3"/>
      <c r="D1" t="s">
        <v>12</v>
      </c>
      <c r="E1" t="s">
        <v>13</v>
      </c>
      <c r="F1" s="42" t="s">
        <v>4</v>
      </c>
      <c r="G1" s="37" t="s">
        <v>5</v>
      </c>
    </row>
    <row r="2" spans="1:12" ht="15">
      <c r="A2" s="3" t="s">
        <v>21</v>
      </c>
      <c r="B2" s="3"/>
      <c r="C2" s="7">
        <v>127</v>
      </c>
      <c r="D2" s="6">
        <v>1993</v>
      </c>
      <c r="E2" s="7">
        <v>127</v>
      </c>
      <c r="F2" s="79">
        <v>1</v>
      </c>
      <c r="G2" s="35">
        <f>F2/108*100</f>
        <v>0.9259259259259258</v>
      </c>
      <c r="K2" t="s">
        <v>6</v>
      </c>
      <c r="L2" s="45">
        <f>AVERAGE(C2:C109)</f>
        <v>327.0833333333333</v>
      </c>
    </row>
    <row r="3" spans="1:12" ht="15">
      <c r="A3" s="3"/>
      <c r="B3" s="3"/>
      <c r="C3" s="7">
        <v>146</v>
      </c>
      <c r="D3" s="6">
        <v>2007</v>
      </c>
      <c r="E3" s="7">
        <v>146</v>
      </c>
      <c r="F3" s="79">
        <v>1</v>
      </c>
      <c r="G3" s="36">
        <f>(SUM($F$2:F3)/108*100)</f>
        <v>1.8518518518518516</v>
      </c>
      <c r="K3" t="s">
        <v>7</v>
      </c>
      <c r="L3" s="45">
        <f>STDEV(C2:C109)</f>
        <v>92.29990988341203</v>
      </c>
    </row>
    <row r="4" spans="1:7" ht="15">
      <c r="A4" s="3"/>
      <c r="B4" s="3"/>
      <c r="C4" s="93">
        <v>156</v>
      </c>
      <c r="D4" s="11">
        <v>2004</v>
      </c>
      <c r="E4" s="93">
        <v>156</v>
      </c>
      <c r="F4" s="79">
        <v>1</v>
      </c>
      <c r="G4" s="36">
        <f>(SUM($F$2:F4)/108*100)</f>
        <v>2.7777777777777777</v>
      </c>
    </row>
    <row r="5" spans="1:7" ht="15">
      <c r="A5" s="3"/>
      <c r="B5" s="3"/>
      <c r="C5" s="93">
        <v>164</v>
      </c>
      <c r="D5" s="91">
        <v>1973</v>
      </c>
      <c r="E5" s="93">
        <v>164</v>
      </c>
      <c r="F5" s="79">
        <v>1</v>
      </c>
      <c r="G5" s="36">
        <f>(SUM($F$2:F5)/108*100)</f>
        <v>3.7037037037037033</v>
      </c>
    </row>
    <row r="6" spans="1:7" ht="15">
      <c r="A6" s="3"/>
      <c r="B6" s="3"/>
      <c r="C6" s="7">
        <v>165</v>
      </c>
      <c r="D6" s="6">
        <v>1990</v>
      </c>
      <c r="E6" s="7">
        <v>165</v>
      </c>
      <c r="F6" s="79">
        <v>1</v>
      </c>
      <c r="G6" s="36">
        <f>(SUM($F$2:F6)/108*100)</f>
        <v>4.62962962962963</v>
      </c>
    </row>
    <row r="7" spans="1:7" ht="15">
      <c r="A7" s="3"/>
      <c r="B7" s="3"/>
      <c r="C7" s="93">
        <v>167</v>
      </c>
      <c r="D7" s="91">
        <v>1957</v>
      </c>
      <c r="E7" s="93">
        <v>167</v>
      </c>
      <c r="F7" s="79">
        <v>1</v>
      </c>
      <c r="G7" s="36">
        <f>(SUM($F$2:F7)/108*100)</f>
        <v>5.555555555555555</v>
      </c>
    </row>
    <row r="8" spans="1:7" ht="15">
      <c r="A8" s="3"/>
      <c r="B8" s="3"/>
      <c r="C8" s="93">
        <v>170</v>
      </c>
      <c r="D8" s="91">
        <v>1949</v>
      </c>
      <c r="E8" s="93">
        <v>170</v>
      </c>
      <c r="F8" s="79">
        <v>1</v>
      </c>
      <c r="G8" s="36">
        <f>(SUM($F$2:F8)/108*100)</f>
        <v>6.481481481481481</v>
      </c>
    </row>
    <row r="9" spans="1:7" ht="15">
      <c r="A9" s="3"/>
      <c r="B9" s="3"/>
      <c r="C9" s="93">
        <v>180</v>
      </c>
      <c r="D9" s="91">
        <v>1943</v>
      </c>
      <c r="E9" s="93">
        <v>180</v>
      </c>
      <c r="F9" s="79">
        <v>1</v>
      </c>
      <c r="G9" s="36">
        <f>(SUM($F$2:F9)/108*100)</f>
        <v>7.4074074074074066</v>
      </c>
    </row>
    <row r="10" spans="1:7" ht="15">
      <c r="A10" s="3"/>
      <c r="B10" s="3"/>
      <c r="C10" s="7">
        <v>184</v>
      </c>
      <c r="D10" s="6">
        <v>2008</v>
      </c>
      <c r="E10" s="7">
        <v>184</v>
      </c>
      <c r="F10" s="79">
        <v>1</v>
      </c>
      <c r="G10" s="36">
        <f>(SUM($F$2:F10)/108*100)</f>
        <v>8.333333333333332</v>
      </c>
    </row>
    <row r="11" spans="1:7" ht="15">
      <c r="A11" s="3"/>
      <c r="B11" s="3"/>
      <c r="C11" s="93">
        <v>185</v>
      </c>
      <c r="D11" s="91">
        <v>1986</v>
      </c>
      <c r="E11" s="93">
        <v>185</v>
      </c>
      <c r="F11" s="79">
        <v>1</v>
      </c>
      <c r="G11" s="36">
        <f>(SUM($F$2:F11)/108*100)</f>
        <v>9.25925925925926</v>
      </c>
    </row>
    <row r="12" spans="1:7" ht="15">
      <c r="A12" s="3"/>
      <c r="B12" s="3"/>
      <c r="C12" s="93">
        <v>186</v>
      </c>
      <c r="D12" s="11">
        <v>2003</v>
      </c>
      <c r="E12" s="93">
        <v>186</v>
      </c>
      <c r="F12" s="79">
        <v>1</v>
      </c>
      <c r="G12" s="36">
        <f>(SUM($F$2:F12)/108*100)</f>
        <v>10.185185185185185</v>
      </c>
    </row>
    <row r="13" spans="1:7" ht="15">
      <c r="A13" s="3"/>
      <c r="B13" s="3"/>
      <c r="C13" s="93">
        <v>200</v>
      </c>
      <c r="D13" s="91">
        <v>1946</v>
      </c>
      <c r="E13" s="93">
        <v>200</v>
      </c>
      <c r="F13" s="79">
        <v>1</v>
      </c>
      <c r="G13" s="36">
        <f>(SUM($F$2:F13)/108*100)</f>
        <v>11.11111111111111</v>
      </c>
    </row>
    <row r="14" spans="1:7" ht="15">
      <c r="A14" s="3"/>
      <c r="B14" s="3"/>
      <c r="C14" s="93">
        <v>205</v>
      </c>
      <c r="D14" s="91">
        <v>1921</v>
      </c>
      <c r="E14" s="93">
        <v>205</v>
      </c>
      <c r="F14" s="79">
        <v>1</v>
      </c>
      <c r="G14" s="36">
        <f>(SUM($F$2:F14)/108*100)</f>
        <v>12.037037037037036</v>
      </c>
    </row>
    <row r="15" spans="1:7" ht="15">
      <c r="A15" s="3"/>
      <c r="B15" s="3"/>
      <c r="C15" s="93">
        <v>216</v>
      </c>
      <c r="D15" s="91">
        <v>1942</v>
      </c>
      <c r="E15" s="93">
        <v>216</v>
      </c>
      <c r="F15" s="79">
        <v>2</v>
      </c>
      <c r="G15" s="36">
        <f>(SUM($F$2:F15)/108*100)</f>
        <v>13.88888888888889</v>
      </c>
    </row>
    <row r="16" spans="1:7" ht="15">
      <c r="A16" s="3"/>
      <c r="B16" s="3"/>
      <c r="C16" s="93">
        <v>216</v>
      </c>
      <c r="D16" s="91">
        <v>1959</v>
      </c>
      <c r="E16" s="93">
        <v>218</v>
      </c>
      <c r="F16" s="79">
        <v>2</v>
      </c>
      <c r="G16" s="36">
        <f>(SUM($F$2:F16)/108*100)</f>
        <v>15.74074074074074</v>
      </c>
    </row>
    <row r="17" spans="1:7" ht="15">
      <c r="A17" s="3"/>
      <c r="B17" s="3"/>
      <c r="C17" s="93">
        <v>218</v>
      </c>
      <c r="D17" s="91">
        <v>1968</v>
      </c>
      <c r="E17" s="93">
        <v>222</v>
      </c>
      <c r="F17" s="79">
        <v>1</v>
      </c>
      <c r="G17" s="36">
        <f>(SUM($F$2:F17)/108*100)</f>
        <v>16.666666666666664</v>
      </c>
    </row>
    <row r="18" spans="1:7" ht="15">
      <c r="A18" s="3"/>
      <c r="B18" s="3"/>
      <c r="C18" s="7">
        <v>218</v>
      </c>
      <c r="D18" s="6">
        <v>1992</v>
      </c>
      <c r="E18" s="93">
        <v>223</v>
      </c>
      <c r="F18" s="79">
        <v>1</v>
      </c>
      <c r="G18" s="36">
        <f>(SUM($F$2:F18)/108*100)</f>
        <v>17.59259259259259</v>
      </c>
    </row>
    <row r="19" spans="1:7" ht="15.75" thickBot="1">
      <c r="A19" s="3"/>
      <c r="B19" s="3"/>
      <c r="C19" s="93">
        <v>222</v>
      </c>
      <c r="D19" s="91">
        <v>1925</v>
      </c>
      <c r="E19" s="7">
        <v>225</v>
      </c>
      <c r="F19" s="79">
        <v>1</v>
      </c>
      <c r="G19" s="36">
        <f>(SUM($F$2:F19)/108*100)</f>
        <v>18.51851851851852</v>
      </c>
    </row>
    <row r="20" spans="1:16" ht="15">
      <c r="A20" s="3"/>
      <c r="B20" s="3"/>
      <c r="C20" s="93">
        <v>223</v>
      </c>
      <c r="D20" s="91">
        <v>1982</v>
      </c>
      <c r="E20" s="93">
        <v>228</v>
      </c>
      <c r="F20" s="79">
        <v>1</v>
      </c>
      <c r="G20" s="36">
        <f>(SUM($F$2:F20)/108*100)</f>
        <v>19.444444444444446</v>
      </c>
      <c r="L20" s="75" t="s">
        <v>5</v>
      </c>
      <c r="M20" s="62" t="s">
        <v>10</v>
      </c>
      <c r="N20" s="62" t="s">
        <v>9</v>
      </c>
      <c r="O20" s="63" t="s">
        <v>11</v>
      </c>
      <c r="P20" s="64" t="s">
        <v>8</v>
      </c>
    </row>
    <row r="21" spans="1:16" ht="15">
      <c r="A21" s="3"/>
      <c r="B21" s="3"/>
      <c r="C21" s="7">
        <v>225</v>
      </c>
      <c r="D21" s="6">
        <v>1998</v>
      </c>
      <c r="E21" s="93">
        <v>230</v>
      </c>
      <c r="F21" s="79">
        <v>2</v>
      </c>
      <c r="G21" s="36">
        <f>(SUM($F$2:F21)/108*100)</f>
        <v>21.296296296296298</v>
      </c>
      <c r="L21" s="80"/>
      <c r="M21" s="67"/>
      <c r="N21" s="67"/>
      <c r="O21" s="81"/>
      <c r="P21" s="82"/>
    </row>
    <row r="22" spans="3:16" ht="15">
      <c r="C22" s="93">
        <v>228</v>
      </c>
      <c r="D22" s="91">
        <v>1981</v>
      </c>
      <c r="E22" s="7">
        <v>238</v>
      </c>
      <c r="F22" s="79">
        <v>1</v>
      </c>
      <c r="G22" s="36">
        <f>(SUM($F$2:F22)/108*100)</f>
        <v>22.22222222222222</v>
      </c>
      <c r="L22" s="65"/>
      <c r="M22" s="48"/>
      <c r="O22" s="67"/>
      <c r="P22" s="68"/>
    </row>
    <row r="23" spans="3:16" ht="15">
      <c r="C23" s="93">
        <v>230</v>
      </c>
      <c r="D23" s="91">
        <v>1918</v>
      </c>
      <c r="E23" s="93">
        <v>244</v>
      </c>
      <c r="F23" s="79">
        <v>1</v>
      </c>
      <c r="G23" s="36">
        <f>(SUM($F$2:F23)/108*100)</f>
        <v>23.14814814814815</v>
      </c>
      <c r="L23" s="65">
        <f>(1-M23)*100</f>
        <v>99</v>
      </c>
      <c r="M23" s="66">
        <v>0.01</v>
      </c>
      <c r="N23" s="67">
        <v>2.32635</v>
      </c>
      <c r="O23" s="67">
        <f aca="true" t="shared" si="0" ref="O23:O36">$L$3*N23</f>
        <v>214.72189535727557</v>
      </c>
      <c r="P23" s="68">
        <f aca="true" t="shared" si="1" ref="P23:P30">$L$2+O23</f>
        <v>541.8052286906088</v>
      </c>
    </row>
    <row r="24" spans="3:16" ht="15">
      <c r="C24" s="93">
        <v>230</v>
      </c>
      <c r="D24" s="91">
        <v>1961</v>
      </c>
      <c r="E24" s="93">
        <v>250</v>
      </c>
      <c r="F24" s="79">
        <v>1</v>
      </c>
      <c r="G24" s="36">
        <f>(SUM($F$2:F24)/108*100)</f>
        <v>24.074074074074073</v>
      </c>
      <c r="L24" s="65">
        <f aca="true" t="shared" si="2" ref="L24:L36">(1-M24)*100</f>
        <v>98</v>
      </c>
      <c r="M24" s="66">
        <v>0.02</v>
      </c>
      <c r="N24" s="67">
        <v>2.05375</v>
      </c>
      <c r="O24" s="67">
        <f t="shared" si="0"/>
        <v>189.56093992305745</v>
      </c>
      <c r="P24" s="68">
        <f t="shared" si="1"/>
        <v>516.6442732563908</v>
      </c>
    </row>
    <row r="25" spans="3:16" ht="15">
      <c r="C25" s="7">
        <v>238</v>
      </c>
      <c r="D25" s="6">
        <v>1997</v>
      </c>
      <c r="E25" s="93">
        <v>254</v>
      </c>
      <c r="F25" s="79">
        <v>1</v>
      </c>
      <c r="G25" s="36">
        <f>(SUM($F$2:F25)/108*100)</f>
        <v>25</v>
      </c>
      <c r="L25" s="65">
        <f t="shared" si="2"/>
        <v>95</v>
      </c>
      <c r="M25" s="66">
        <v>0.05</v>
      </c>
      <c r="N25" s="67">
        <v>1.64485</v>
      </c>
      <c r="O25" s="67">
        <f t="shared" si="0"/>
        <v>151.81950677173026</v>
      </c>
      <c r="P25" s="68">
        <f t="shared" si="1"/>
        <v>478.90284010506355</v>
      </c>
    </row>
    <row r="26" spans="3:16" ht="15">
      <c r="C26" s="93">
        <v>244</v>
      </c>
      <c r="D26" s="91">
        <v>1948</v>
      </c>
      <c r="E26" s="93">
        <v>258</v>
      </c>
      <c r="F26" s="79">
        <v>1</v>
      </c>
      <c r="G26" s="36">
        <f>(SUM($F$2:F26)/108*100)</f>
        <v>25.925925925925924</v>
      </c>
      <c r="L26" s="65">
        <f t="shared" si="2"/>
        <v>90</v>
      </c>
      <c r="M26" s="66">
        <v>0.1</v>
      </c>
      <c r="N26" s="67">
        <v>1.28155</v>
      </c>
      <c r="O26" s="67">
        <f t="shared" si="0"/>
        <v>118.28694951108668</v>
      </c>
      <c r="P26" s="68">
        <f t="shared" si="1"/>
        <v>445.37028284442</v>
      </c>
    </row>
    <row r="27" spans="3:16" ht="15">
      <c r="C27" s="93">
        <v>250</v>
      </c>
      <c r="D27" s="91">
        <v>1956</v>
      </c>
      <c r="E27" s="93">
        <v>260</v>
      </c>
      <c r="F27" s="79">
        <v>1</v>
      </c>
      <c r="G27" s="36">
        <f>(SUM($F$2:F27)/108*100)</f>
        <v>26.851851851851855</v>
      </c>
      <c r="L27" s="65">
        <f t="shared" si="2"/>
        <v>80</v>
      </c>
      <c r="M27" s="66">
        <v>0.2</v>
      </c>
      <c r="N27" s="67">
        <v>0.84162</v>
      </c>
      <c r="O27" s="67">
        <f t="shared" si="0"/>
        <v>77.68145015607723</v>
      </c>
      <c r="P27" s="68">
        <f t="shared" si="1"/>
        <v>404.76478348941055</v>
      </c>
    </row>
    <row r="28" spans="3:16" ht="15">
      <c r="C28" s="93">
        <v>254</v>
      </c>
      <c r="D28" s="91">
        <v>1971</v>
      </c>
      <c r="E28" s="93">
        <v>262</v>
      </c>
      <c r="F28" s="79">
        <v>1</v>
      </c>
      <c r="G28" s="36">
        <f>(SUM($F$2:F28)/108*100)</f>
        <v>27.77777777777778</v>
      </c>
      <c r="L28" s="65">
        <f t="shared" si="2"/>
        <v>70</v>
      </c>
      <c r="M28" s="66">
        <v>0.3</v>
      </c>
      <c r="N28" s="67">
        <v>0.5244</v>
      </c>
      <c r="O28" s="67">
        <f t="shared" si="0"/>
        <v>48.402072742861264</v>
      </c>
      <c r="P28" s="68">
        <f t="shared" si="1"/>
        <v>375.4854060761946</v>
      </c>
    </row>
    <row r="29" spans="3:16" ht="15">
      <c r="C29" s="93">
        <v>258</v>
      </c>
      <c r="D29" s="91">
        <v>1933</v>
      </c>
      <c r="E29" s="93">
        <v>268</v>
      </c>
      <c r="F29" s="79">
        <v>1</v>
      </c>
      <c r="G29" s="36">
        <f>(SUM($F$2:F29)/108*100)</f>
        <v>28.703703703703702</v>
      </c>
      <c r="L29" s="65">
        <f t="shared" si="2"/>
        <v>60</v>
      </c>
      <c r="M29" s="66">
        <v>0.4</v>
      </c>
      <c r="N29" s="67">
        <v>0.25335</v>
      </c>
      <c r="O29" s="67">
        <f t="shared" si="0"/>
        <v>23.38418216896244</v>
      </c>
      <c r="P29" s="68">
        <f t="shared" si="1"/>
        <v>350.4675155022958</v>
      </c>
    </row>
    <row r="30" spans="3:16" ht="15">
      <c r="C30" s="93">
        <v>260</v>
      </c>
      <c r="D30" s="91">
        <v>1964</v>
      </c>
      <c r="E30" s="93">
        <v>270</v>
      </c>
      <c r="F30" s="79">
        <v>1</v>
      </c>
      <c r="G30" s="36">
        <f>(SUM($F$2:F30)/108*100)</f>
        <v>29.629629629629626</v>
      </c>
      <c r="L30" s="65">
        <f t="shared" si="2"/>
        <v>50</v>
      </c>
      <c r="M30" s="66">
        <v>0.5</v>
      </c>
      <c r="N30" s="67">
        <v>0</v>
      </c>
      <c r="O30" s="67">
        <f t="shared" si="0"/>
        <v>0</v>
      </c>
      <c r="P30" s="68">
        <f t="shared" si="1"/>
        <v>327.0833333333333</v>
      </c>
    </row>
    <row r="31" spans="3:16" ht="15">
      <c r="C31" s="93">
        <v>262</v>
      </c>
      <c r="D31" s="11">
        <v>2001</v>
      </c>
      <c r="E31" s="93">
        <v>272</v>
      </c>
      <c r="F31" s="79">
        <v>1</v>
      </c>
      <c r="G31" s="36">
        <f>(SUM($F$2:F31)/108*100)</f>
        <v>30.555555555555557</v>
      </c>
      <c r="J31" s="22"/>
      <c r="K31" s="22"/>
      <c r="L31" s="65">
        <f t="shared" si="2"/>
        <v>40</v>
      </c>
      <c r="M31" s="66">
        <v>0.6</v>
      </c>
      <c r="N31" s="67">
        <v>0.25335</v>
      </c>
      <c r="O31" s="67">
        <f t="shared" si="0"/>
        <v>23.38418216896244</v>
      </c>
      <c r="P31" s="68">
        <f aca="true" t="shared" si="3" ref="P31:P36">$L$2-O31</f>
        <v>303.69915116437085</v>
      </c>
    </row>
    <row r="32" spans="3:16" ht="15">
      <c r="C32" s="93">
        <v>268</v>
      </c>
      <c r="D32" s="91">
        <v>1987</v>
      </c>
      <c r="E32" s="93">
        <v>275</v>
      </c>
      <c r="F32" s="79">
        <v>1</v>
      </c>
      <c r="G32" s="36">
        <f>(SUM($F$2:F32)/108*100)</f>
        <v>31.48148148148148</v>
      </c>
      <c r="L32" s="65">
        <f t="shared" si="2"/>
        <v>30.000000000000004</v>
      </c>
      <c r="M32" s="66">
        <v>0.7</v>
      </c>
      <c r="N32" s="67">
        <v>0.5244</v>
      </c>
      <c r="O32" s="67">
        <f t="shared" si="0"/>
        <v>48.402072742861264</v>
      </c>
      <c r="P32" s="68">
        <f t="shared" si="3"/>
        <v>278.68126059047205</v>
      </c>
    </row>
    <row r="33" spans="3:16" ht="15">
      <c r="C33" s="93">
        <v>270</v>
      </c>
      <c r="D33" s="91">
        <v>1911</v>
      </c>
      <c r="E33" s="93">
        <v>283</v>
      </c>
      <c r="F33" s="79">
        <v>1</v>
      </c>
      <c r="G33" s="36">
        <f>(SUM($F$2:F33)/108*100)</f>
        <v>32.407407407407405</v>
      </c>
      <c r="L33" s="65">
        <f t="shared" si="2"/>
        <v>19.999999999999996</v>
      </c>
      <c r="M33" s="66">
        <v>0.8</v>
      </c>
      <c r="N33" s="69">
        <v>0.84162</v>
      </c>
      <c r="O33" s="67">
        <f t="shared" si="0"/>
        <v>77.68145015607723</v>
      </c>
      <c r="P33" s="68">
        <f t="shared" si="3"/>
        <v>249.40188317725608</v>
      </c>
    </row>
    <row r="34" spans="3:16" ht="15">
      <c r="C34" s="93">
        <v>272</v>
      </c>
      <c r="D34" s="91">
        <v>1934</v>
      </c>
      <c r="E34" s="93">
        <v>287</v>
      </c>
      <c r="F34" s="79">
        <v>1</v>
      </c>
      <c r="G34" s="36">
        <f>(SUM($F$2:F34)/108*100)</f>
        <v>33.33333333333333</v>
      </c>
      <c r="L34" s="65">
        <f t="shared" si="2"/>
        <v>9.999999999999998</v>
      </c>
      <c r="M34" s="66">
        <v>0.9</v>
      </c>
      <c r="N34" s="67">
        <v>1.28155</v>
      </c>
      <c r="O34" s="67">
        <f t="shared" si="0"/>
        <v>118.28694951108668</v>
      </c>
      <c r="P34" s="68">
        <f t="shared" si="3"/>
        <v>208.79638382224664</v>
      </c>
    </row>
    <row r="35" spans="3:16" ht="15">
      <c r="C35" s="93">
        <v>275</v>
      </c>
      <c r="D35" s="91">
        <v>1906</v>
      </c>
      <c r="E35" s="93">
        <v>288</v>
      </c>
      <c r="F35" s="79">
        <v>1</v>
      </c>
      <c r="G35" s="36">
        <f>(SUM($F$2:F35)/108*100)</f>
        <v>34.25925925925926</v>
      </c>
      <c r="L35" s="65">
        <f t="shared" si="2"/>
        <v>5.000000000000004</v>
      </c>
      <c r="M35" s="66">
        <v>0.95</v>
      </c>
      <c r="N35" s="69">
        <v>1.64485</v>
      </c>
      <c r="O35" s="67">
        <f t="shared" si="0"/>
        <v>151.81950677173026</v>
      </c>
      <c r="P35" s="68">
        <f t="shared" si="3"/>
        <v>175.26382656160305</v>
      </c>
    </row>
    <row r="36" spans="3:16" ht="15.75" thickBot="1">
      <c r="C36" s="93">
        <v>283</v>
      </c>
      <c r="D36" s="91">
        <v>1985</v>
      </c>
      <c r="E36" s="7">
        <v>290</v>
      </c>
      <c r="F36" s="79">
        <v>1</v>
      </c>
      <c r="G36" s="36">
        <f>(SUM($F$2:F36)/108*100)</f>
        <v>35.18518518518518</v>
      </c>
      <c r="L36" s="70">
        <f t="shared" si="2"/>
        <v>1.0000000000000009</v>
      </c>
      <c r="M36" s="71">
        <v>0.99</v>
      </c>
      <c r="N36" s="72">
        <v>2.32635</v>
      </c>
      <c r="O36" s="73">
        <f t="shared" si="0"/>
        <v>214.72189535727557</v>
      </c>
      <c r="P36" s="74">
        <f t="shared" si="3"/>
        <v>112.36143797605774</v>
      </c>
    </row>
    <row r="37" spans="3:7" ht="15">
      <c r="C37" s="93">
        <v>287</v>
      </c>
      <c r="D37" s="11">
        <v>2002</v>
      </c>
      <c r="E37" s="93">
        <v>300</v>
      </c>
      <c r="F37" s="79">
        <v>2</v>
      </c>
      <c r="G37" s="36">
        <f>(SUM($F$2:F37)/108*100)</f>
        <v>37.03703703703704</v>
      </c>
    </row>
    <row r="38" spans="3:7" ht="15">
      <c r="C38" s="93">
        <v>288</v>
      </c>
      <c r="D38" s="91">
        <v>1917</v>
      </c>
      <c r="E38" s="93">
        <v>301</v>
      </c>
      <c r="F38" s="79">
        <v>1</v>
      </c>
      <c r="G38" s="36">
        <f>(SUM($F$2:F38)/108*100)</f>
        <v>37.96296296296296</v>
      </c>
    </row>
    <row r="39" spans="3:7" ht="15">
      <c r="C39" s="7">
        <v>290</v>
      </c>
      <c r="D39" s="6">
        <v>1996</v>
      </c>
      <c r="E39" s="93">
        <v>302</v>
      </c>
      <c r="F39" s="79">
        <v>1</v>
      </c>
      <c r="G39" s="36">
        <f>(SUM($F$2:F39)/108*100)</f>
        <v>38.88888888888889</v>
      </c>
    </row>
    <row r="40" spans="3:7" ht="15">
      <c r="C40" s="93">
        <v>300</v>
      </c>
      <c r="D40" s="91">
        <v>1908</v>
      </c>
      <c r="E40" s="93">
        <v>310</v>
      </c>
      <c r="F40" s="79">
        <v>3</v>
      </c>
      <c r="G40" s="36">
        <f>(SUM($F$2:F40)/108*100)</f>
        <v>41.66666666666667</v>
      </c>
    </row>
    <row r="41" spans="3:7" ht="15">
      <c r="C41" s="93">
        <v>300</v>
      </c>
      <c r="D41" s="91">
        <v>1954</v>
      </c>
      <c r="E41" s="7">
        <v>317</v>
      </c>
      <c r="F41" s="79">
        <v>2</v>
      </c>
      <c r="G41" s="36">
        <f>(SUM($F$2:F41)/108*100)</f>
        <v>43.51851851851852</v>
      </c>
    </row>
    <row r="42" spans="3:7" ht="15">
      <c r="C42" s="93">
        <v>301</v>
      </c>
      <c r="D42" s="91">
        <v>1904</v>
      </c>
      <c r="E42" s="93">
        <v>318</v>
      </c>
      <c r="F42" s="79">
        <v>1</v>
      </c>
      <c r="G42" s="36">
        <f>(SUM($F$2:F42)/108*100)</f>
        <v>44.44444444444444</v>
      </c>
    </row>
    <row r="43" spans="3:7" ht="15">
      <c r="C43" s="93">
        <v>302</v>
      </c>
      <c r="D43" s="91">
        <v>1989</v>
      </c>
      <c r="E43" s="93">
        <v>320</v>
      </c>
      <c r="F43" s="79">
        <v>2</v>
      </c>
      <c r="G43" s="36">
        <f>(SUM($F$2:F43)/108*100)</f>
        <v>46.2962962962963</v>
      </c>
    </row>
    <row r="44" spans="3:7" ht="15">
      <c r="C44" s="93">
        <v>310</v>
      </c>
      <c r="D44" s="91">
        <v>1905</v>
      </c>
      <c r="E44" s="93">
        <v>324</v>
      </c>
      <c r="F44" s="79">
        <v>1</v>
      </c>
      <c r="G44" s="36">
        <f>(SUM($F$2:F44)/108*100)</f>
        <v>47.22222222222222</v>
      </c>
    </row>
    <row r="45" spans="3:7" ht="15">
      <c r="C45" s="93">
        <v>310</v>
      </c>
      <c r="D45" s="91">
        <v>1909</v>
      </c>
      <c r="E45" s="93">
        <v>325</v>
      </c>
      <c r="F45" s="79">
        <v>1</v>
      </c>
      <c r="G45" s="36">
        <f>(SUM($F$2:F45)/108*100)</f>
        <v>48.148148148148145</v>
      </c>
    </row>
    <row r="46" spans="3:7" ht="15">
      <c r="C46" s="7">
        <v>310</v>
      </c>
      <c r="D46" s="6">
        <v>1994</v>
      </c>
      <c r="E46" s="93">
        <v>329</v>
      </c>
      <c r="F46" s="79">
        <v>1</v>
      </c>
      <c r="G46" s="36">
        <f>(SUM($F$2:F46)/108*100)</f>
        <v>49.074074074074076</v>
      </c>
    </row>
    <row r="47" spans="3:7" ht="15">
      <c r="C47" s="7">
        <v>317</v>
      </c>
      <c r="D47" s="6">
        <v>1991</v>
      </c>
      <c r="E47" s="93">
        <v>330</v>
      </c>
      <c r="F47" s="79">
        <v>1</v>
      </c>
      <c r="G47" s="36">
        <f>(SUM($F$2:F47)/108*100)</f>
        <v>50</v>
      </c>
    </row>
    <row r="48" spans="3:7" ht="15">
      <c r="C48" s="7">
        <v>317</v>
      </c>
      <c r="D48" s="6">
        <v>2005</v>
      </c>
      <c r="E48" s="93">
        <v>336</v>
      </c>
      <c r="F48" s="79">
        <v>1</v>
      </c>
      <c r="G48" s="36">
        <f>(SUM($F$2:F48)/108*100)</f>
        <v>50.92592592592593</v>
      </c>
    </row>
    <row r="49" spans="3:7" ht="15">
      <c r="C49" s="93">
        <v>318</v>
      </c>
      <c r="D49" s="91">
        <v>1984</v>
      </c>
      <c r="E49" s="93">
        <v>340</v>
      </c>
      <c r="F49" s="79">
        <v>2</v>
      </c>
      <c r="G49" s="36">
        <f>(SUM($F$2:F49)/108*100)</f>
        <v>52.77777777777778</v>
      </c>
    </row>
    <row r="50" spans="3:7" ht="15">
      <c r="C50" s="93">
        <v>320</v>
      </c>
      <c r="D50" s="91">
        <v>1923</v>
      </c>
      <c r="E50" s="93">
        <v>346</v>
      </c>
      <c r="F50" s="79">
        <v>1</v>
      </c>
      <c r="G50" s="36">
        <f>(SUM($F$2:F50)/108*100)</f>
        <v>53.70370370370371</v>
      </c>
    </row>
    <row r="51" spans="3:7" ht="15">
      <c r="C51" s="93">
        <v>320</v>
      </c>
      <c r="D51" s="91">
        <v>1955</v>
      </c>
      <c r="E51" s="93">
        <v>350</v>
      </c>
      <c r="F51" s="79">
        <v>1</v>
      </c>
      <c r="G51" s="36">
        <f>(SUM($F$2:F51)/108*100)</f>
        <v>54.629629629629626</v>
      </c>
    </row>
    <row r="52" spans="3:7" ht="15">
      <c r="C52" s="93">
        <v>324</v>
      </c>
      <c r="D52" s="91">
        <v>1980</v>
      </c>
      <c r="E52" s="7">
        <v>352</v>
      </c>
      <c r="F52" s="79">
        <v>1</v>
      </c>
      <c r="G52" s="36">
        <f>(SUM($F$2:F52)/108*100)</f>
        <v>55.55555555555556</v>
      </c>
    </row>
    <row r="53" spans="3:7" ht="15">
      <c r="C53" s="93">
        <v>325</v>
      </c>
      <c r="D53" s="91">
        <v>1970</v>
      </c>
      <c r="E53" s="93">
        <v>354</v>
      </c>
      <c r="F53" s="79">
        <v>1</v>
      </c>
      <c r="G53" s="36">
        <f>(SUM($F$2:F53)/108*100)</f>
        <v>56.481481481481474</v>
      </c>
    </row>
    <row r="54" spans="3:7" ht="15">
      <c r="C54" s="93">
        <v>329</v>
      </c>
      <c r="D54" s="91">
        <v>1950</v>
      </c>
      <c r="E54" s="93">
        <v>358</v>
      </c>
      <c r="F54" s="79">
        <v>1</v>
      </c>
      <c r="G54" s="36">
        <f>(SUM($F$2:F54)/108*100)</f>
        <v>57.407407407407405</v>
      </c>
    </row>
    <row r="55" spans="3:7" ht="15">
      <c r="C55" s="93">
        <v>330</v>
      </c>
      <c r="D55" s="91">
        <v>1903</v>
      </c>
      <c r="E55" s="93">
        <v>360</v>
      </c>
      <c r="F55" s="79">
        <v>1</v>
      </c>
      <c r="G55" s="36">
        <f>(SUM($F$2:F55)/108*100)</f>
        <v>58.333333333333336</v>
      </c>
    </row>
    <row r="56" spans="3:7" ht="15">
      <c r="C56" s="93">
        <v>336</v>
      </c>
      <c r="D56" s="91">
        <v>1932</v>
      </c>
      <c r="E56" s="7">
        <v>361</v>
      </c>
      <c r="F56" s="79">
        <v>1</v>
      </c>
      <c r="G56" s="36">
        <f>(SUM($F$2:F56)/108*100)</f>
        <v>59.25925925925925</v>
      </c>
    </row>
    <row r="57" spans="3:7" ht="15">
      <c r="C57" s="93">
        <v>340</v>
      </c>
      <c r="D57" s="91">
        <v>1920</v>
      </c>
      <c r="E57" s="93">
        <v>368</v>
      </c>
      <c r="F57" s="79">
        <v>1</v>
      </c>
      <c r="G57" s="36">
        <f>(SUM($F$2:F57)/108*100)</f>
        <v>60.18518518518518</v>
      </c>
    </row>
    <row r="58" spans="3:7" ht="15">
      <c r="C58" s="93">
        <v>340</v>
      </c>
      <c r="D58" s="91">
        <v>1962</v>
      </c>
      <c r="E58" s="93">
        <v>370</v>
      </c>
      <c r="F58" s="79">
        <v>3</v>
      </c>
      <c r="G58" s="36">
        <f>(SUM($F$2:F58)/108*100)</f>
        <v>62.96296296296296</v>
      </c>
    </row>
    <row r="59" spans="3:7" ht="15">
      <c r="C59" s="93">
        <v>346</v>
      </c>
      <c r="D59" s="91">
        <v>1910</v>
      </c>
      <c r="E59" s="93">
        <v>378</v>
      </c>
      <c r="F59" s="79">
        <v>1</v>
      </c>
      <c r="G59" s="36">
        <f>(SUM($F$2:F59)/108*100)</f>
        <v>63.888888888888886</v>
      </c>
    </row>
    <row r="60" spans="3:7" ht="15">
      <c r="C60" s="93">
        <v>350</v>
      </c>
      <c r="D60" s="91">
        <v>1947</v>
      </c>
      <c r="E60" s="7">
        <v>379</v>
      </c>
      <c r="F60" s="79">
        <v>1</v>
      </c>
      <c r="G60" s="36">
        <f>(SUM($F$2:F60)/108*100)</f>
        <v>64.81481481481481</v>
      </c>
    </row>
    <row r="61" spans="3:7" ht="15">
      <c r="C61" s="7">
        <v>352</v>
      </c>
      <c r="D61" s="6">
        <v>2009</v>
      </c>
      <c r="E61" s="93">
        <v>380</v>
      </c>
      <c r="F61" s="79">
        <v>3</v>
      </c>
      <c r="G61" s="36">
        <f>(SUM($F$2:F61)/108*100)</f>
        <v>67.5925925925926</v>
      </c>
    </row>
    <row r="62" spans="3:7" ht="15">
      <c r="C62" s="93">
        <v>354</v>
      </c>
      <c r="D62" s="91">
        <v>1958</v>
      </c>
      <c r="E62" s="93">
        <v>384</v>
      </c>
      <c r="F62" s="79">
        <v>2</v>
      </c>
      <c r="G62" s="36">
        <f>(SUM($F$2:F62)/108*100)</f>
        <v>69.44444444444444</v>
      </c>
    </row>
    <row r="63" spans="3:7" ht="15">
      <c r="C63" s="93">
        <v>358</v>
      </c>
      <c r="D63" s="91">
        <v>1929</v>
      </c>
      <c r="E63" s="93">
        <v>385</v>
      </c>
      <c r="F63" s="79">
        <v>1</v>
      </c>
      <c r="G63" s="36">
        <f>(SUM($F$2:F63)/108*100)</f>
        <v>70.37037037037037</v>
      </c>
    </row>
    <row r="64" spans="3:7" ht="15">
      <c r="C64" s="93">
        <v>360</v>
      </c>
      <c r="D64" s="91">
        <v>1927</v>
      </c>
      <c r="E64" s="93">
        <v>386</v>
      </c>
      <c r="F64" s="79">
        <v>1</v>
      </c>
      <c r="G64" s="36">
        <f>(SUM($F$2:F64)/108*100)</f>
        <v>71.29629629629629</v>
      </c>
    </row>
    <row r="65" spans="3:7" ht="15">
      <c r="C65" s="7">
        <v>361</v>
      </c>
      <c r="D65" s="6">
        <v>2006</v>
      </c>
      <c r="E65" s="93">
        <v>390</v>
      </c>
      <c r="F65" s="79">
        <v>3</v>
      </c>
      <c r="G65" s="36">
        <f>(SUM($F$2:F65)/108*100)</f>
        <v>74.07407407407408</v>
      </c>
    </row>
    <row r="66" spans="3:7" ht="15">
      <c r="C66" s="93">
        <v>368</v>
      </c>
      <c r="D66" s="91">
        <v>1951</v>
      </c>
      <c r="E66" s="93">
        <v>391</v>
      </c>
      <c r="F66" s="79">
        <v>1</v>
      </c>
      <c r="G66" s="36">
        <f>(SUM($F$2:F66)/108*100)</f>
        <v>75</v>
      </c>
    </row>
    <row r="67" spans="3:7" ht="15">
      <c r="C67" s="93">
        <v>370</v>
      </c>
      <c r="D67" s="91">
        <v>1902</v>
      </c>
      <c r="E67" s="93">
        <v>396</v>
      </c>
      <c r="F67" s="79">
        <v>1</v>
      </c>
      <c r="G67" s="36">
        <f>(SUM($F$2:F67)/108*100)</f>
        <v>75.92592592592592</v>
      </c>
    </row>
    <row r="68" spans="3:7" ht="15">
      <c r="C68" s="93">
        <v>370</v>
      </c>
      <c r="D68" s="91">
        <v>1922</v>
      </c>
      <c r="E68" s="93">
        <v>397</v>
      </c>
      <c r="F68" s="79">
        <v>1</v>
      </c>
      <c r="G68" s="36">
        <f>(SUM($F$2:F68)/108*100)</f>
        <v>76.85185185185185</v>
      </c>
    </row>
    <row r="69" spans="3:7" ht="15">
      <c r="C69" s="93">
        <v>370</v>
      </c>
      <c r="D69" s="91">
        <v>1935</v>
      </c>
      <c r="E69" s="93">
        <v>400</v>
      </c>
      <c r="F69" s="79">
        <v>1</v>
      </c>
      <c r="G69" s="36">
        <f>(SUM($F$2:F69)/108*100)</f>
        <v>77.77777777777779</v>
      </c>
    </row>
    <row r="70" spans="3:7" ht="15">
      <c r="C70" s="93">
        <v>378</v>
      </c>
      <c r="D70" s="91">
        <v>1938</v>
      </c>
      <c r="E70" s="93">
        <v>408</v>
      </c>
      <c r="F70" s="79">
        <v>1</v>
      </c>
      <c r="G70" s="36">
        <f>(SUM($F$2:F70)/108*100)</f>
        <v>78.70370370370371</v>
      </c>
    </row>
    <row r="71" spans="3:7" ht="15">
      <c r="C71" s="7">
        <v>379</v>
      </c>
      <c r="D71" s="6">
        <v>2000</v>
      </c>
      <c r="E71" s="93">
        <v>410</v>
      </c>
      <c r="F71" s="79">
        <v>1</v>
      </c>
      <c r="G71" s="36">
        <f>(SUM($F$2:F71)/108*100)</f>
        <v>79.62962962962963</v>
      </c>
    </row>
    <row r="72" spans="3:7" ht="15">
      <c r="C72" s="93">
        <v>380</v>
      </c>
      <c r="D72" s="91">
        <v>1912</v>
      </c>
      <c r="E72" s="93">
        <v>415</v>
      </c>
      <c r="F72" s="79">
        <v>1</v>
      </c>
      <c r="G72" s="36">
        <f>(SUM($F$2:F72)/108*100)</f>
        <v>80.55555555555556</v>
      </c>
    </row>
    <row r="73" spans="3:7" ht="15">
      <c r="C73" s="93">
        <v>380</v>
      </c>
      <c r="D73" s="91">
        <v>1928</v>
      </c>
      <c r="E73" s="93">
        <v>419</v>
      </c>
      <c r="F73" s="79">
        <v>1</v>
      </c>
      <c r="G73" s="36">
        <f>(SUM($F$2:F73)/108*100)</f>
        <v>81.48148148148148</v>
      </c>
    </row>
    <row r="74" spans="3:7" ht="15">
      <c r="C74" s="93">
        <v>380</v>
      </c>
      <c r="D74" s="91">
        <v>1944</v>
      </c>
      <c r="E74" s="93">
        <v>420</v>
      </c>
      <c r="F74" s="79">
        <v>1</v>
      </c>
      <c r="G74" s="36">
        <f>(SUM($F$2:F74)/108*100)</f>
        <v>82.4074074074074</v>
      </c>
    </row>
    <row r="75" spans="3:7" ht="15">
      <c r="C75" s="93">
        <v>384</v>
      </c>
      <c r="D75" s="91">
        <v>1969</v>
      </c>
      <c r="E75" s="93">
        <v>421</v>
      </c>
      <c r="F75" s="79">
        <v>1</v>
      </c>
      <c r="G75" s="36">
        <f>(SUM($F$2:F75)/108*100)</f>
        <v>83.33333333333334</v>
      </c>
    </row>
    <row r="76" spans="3:7" ht="15">
      <c r="C76" s="93">
        <v>384</v>
      </c>
      <c r="D76" s="91">
        <v>1983</v>
      </c>
      <c r="E76" s="93">
        <v>422</v>
      </c>
      <c r="F76" s="79">
        <v>1</v>
      </c>
      <c r="G76" s="36">
        <f>(SUM($F$2:F76)/108*100)</f>
        <v>84.25925925925925</v>
      </c>
    </row>
    <row r="77" spans="3:7" ht="15">
      <c r="C77" s="93">
        <v>385</v>
      </c>
      <c r="D77" s="91">
        <v>1967</v>
      </c>
      <c r="E77" s="93">
        <v>425</v>
      </c>
      <c r="F77" s="79">
        <v>2</v>
      </c>
      <c r="G77" s="36">
        <f>(SUM($F$2:F77)/108*100)</f>
        <v>86.11111111111111</v>
      </c>
    </row>
    <row r="78" spans="3:7" ht="15">
      <c r="C78" s="93">
        <v>386</v>
      </c>
      <c r="D78" s="91">
        <v>1907</v>
      </c>
      <c r="E78" s="93">
        <v>430</v>
      </c>
      <c r="F78" s="79">
        <v>1</v>
      </c>
      <c r="G78" s="36">
        <f>(SUM($F$2:F78)/108*100)</f>
        <v>87.03703703703704</v>
      </c>
    </row>
    <row r="79" spans="3:7" ht="15">
      <c r="C79" s="93">
        <v>390</v>
      </c>
      <c r="D79" s="91">
        <v>1930</v>
      </c>
      <c r="E79" s="93">
        <v>434</v>
      </c>
      <c r="F79" s="79">
        <v>1</v>
      </c>
      <c r="G79" s="36">
        <f>(SUM($F$2:F79)/108*100)</f>
        <v>87.96296296296296</v>
      </c>
    </row>
    <row r="80" spans="3:7" ht="15">
      <c r="C80" s="93">
        <v>390</v>
      </c>
      <c r="D80" s="91">
        <v>1945</v>
      </c>
      <c r="E80" s="93">
        <v>436</v>
      </c>
      <c r="F80" s="79">
        <v>1</v>
      </c>
      <c r="G80" s="36">
        <f>(SUM($F$2:F80)/108*100)</f>
        <v>88.88888888888889</v>
      </c>
    </row>
    <row r="81" spans="3:7" ht="15">
      <c r="C81" s="7">
        <v>390</v>
      </c>
      <c r="D81" s="6">
        <v>1999</v>
      </c>
      <c r="E81" s="93">
        <v>445</v>
      </c>
      <c r="F81" s="79">
        <v>4</v>
      </c>
      <c r="G81" s="36">
        <f>(SUM($F$2:F81)/108*100)</f>
        <v>92.5925925925926</v>
      </c>
    </row>
    <row r="82" spans="3:7" ht="15">
      <c r="C82" s="93">
        <v>391</v>
      </c>
      <c r="D82" s="91">
        <v>1966</v>
      </c>
      <c r="E82" s="93">
        <v>448</v>
      </c>
      <c r="F82" s="79">
        <v>1</v>
      </c>
      <c r="G82" s="36">
        <f>(SUM($F$2:F82)/108*100)</f>
        <v>93.51851851851852</v>
      </c>
    </row>
    <row r="83" spans="3:7" ht="15">
      <c r="C83" s="93">
        <v>396</v>
      </c>
      <c r="D83" s="91">
        <v>1972</v>
      </c>
      <c r="E83" s="93">
        <v>450</v>
      </c>
      <c r="F83" s="79">
        <v>1</v>
      </c>
      <c r="G83" s="36">
        <f>(SUM($F$2:F83)/108*100)</f>
        <v>94.44444444444444</v>
      </c>
    </row>
    <row r="84" spans="3:7" ht="15">
      <c r="C84" s="93">
        <v>397</v>
      </c>
      <c r="D84" s="91">
        <v>1975</v>
      </c>
      <c r="E84" s="93">
        <v>458</v>
      </c>
      <c r="F84" s="79">
        <v>1</v>
      </c>
      <c r="G84" s="36">
        <f>(SUM($F$2:F84)/108*100)</f>
        <v>95.37037037037037</v>
      </c>
    </row>
    <row r="85" spans="3:7" ht="15">
      <c r="C85" s="93">
        <v>400</v>
      </c>
      <c r="D85" s="91">
        <v>1916</v>
      </c>
      <c r="E85" s="93">
        <v>484</v>
      </c>
      <c r="F85" s="79">
        <v>1</v>
      </c>
      <c r="G85" s="36">
        <f>(SUM($F$2:F85)/108*100)</f>
        <v>96.29629629629629</v>
      </c>
    </row>
    <row r="86" spans="3:7" ht="15">
      <c r="C86" s="93">
        <v>408</v>
      </c>
      <c r="D86" s="91">
        <v>1931</v>
      </c>
      <c r="E86" s="7">
        <v>486</v>
      </c>
      <c r="F86" s="79">
        <v>1</v>
      </c>
      <c r="G86" s="36">
        <f>(SUM($F$2:F86)/108*100)</f>
        <v>97.22222222222221</v>
      </c>
    </row>
    <row r="87" spans="3:7" ht="15">
      <c r="C87" s="93">
        <v>410</v>
      </c>
      <c r="D87" s="91">
        <v>1936</v>
      </c>
      <c r="E87" s="93">
        <v>490</v>
      </c>
      <c r="F87" s="79">
        <v>1</v>
      </c>
      <c r="G87" s="36">
        <f>(SUM($F$2:F87)/108*100)</f>
        <v>98.14814814814815</v>
      </c>
    </row>
    <row r="88" spans="3:7" ht="15">
      <c r="C88" s="93">
        <v>415</v>
      </c>
      <c r="D88" s="91">
        <v>1914</v>
      </c>
      <c r="E88" s="93">
        <v>496</v>
      </c>
      <c r="F88" s="79">
        <v>1</v>
      </c>
      <c r="G88" s="36">
        <f>(SUM($F$2:F88)/108*100)</f>
        <v>99.07407407407408</v>
      </c>
    </row>
    <row r="89" spans="3:7" ht="15">
      <c r="C89" s="93">
        <v>419</v>
      </c>
      <c r="D89" s="91">
        <v>1960</v>
      </c>
      <c r="E89" s="93">
        <v>510</v>
      </c>
      <c r="F89" s="79">
        <v>1</v>
      </c>
      <c r="G89" s="36">
        <f>(SUM($F$2:F89)/108*100)</f>
        <v>100</v>
      </c>
    </row>
    <row r="90" spans="3:5" ht="15">
      <c r="C90" s="93">
        <v>420</v>
      </c>
      <c r="D90" s="91">
        <v>1901</v>
      </c>
      <c r="E90" s="56"/>
    </row>
    <row r="91" spans="3:4" ht="15">
      <c r="C91" s="93">
        <v>421</v>
      </c>
      <c r="D91" s="91">
        <v>1926</v>
      </c>
    </row>
    <row r="92" spans="3:4" ht="15">
      <c r="C92" s="93">
        <v>422</v>
      </c>
      <c r="D92" s="91">
        <v>1952</v>
      </c>
    </row>
    <row r="93" spans="3:4" ht="15">
      <c r="C93" s="93">
        <v>425</v>
      </c>
      <c r="D93" s="91">
        <v>1919</v>
      </c>
    </row>
    <row r="94" spans="3:4" ht="15">
      <c r="C94" s="7">
        <v>425</v>
      </c>
      <c r="D94" s="6">
        <v>1995</v>
      </c>
    </row>
    <row r="95" spans="3:4" ht="15">
      <c r="C95" s="93">
        <v>430</v>
      </c>
      <c r="D95" s="91">
        <v>1965</v>
      </c>
    </row>
    <row r="96" spans="3:4" ht="15">
      <c r="C96" s="93">
        <v>434</v>
      </c>
      <c r="D96" s="91">
        <v>1941</v>
      </c>
    </row>
    <row r="97" spans="3:4" ht="15">
      <c r="C97" s="93">
        <v>436</v>
      </c>
      <c r="D97" s="91">
        <v>1979</v>
      </c>
    </row>
    <row r="98" spans="3:4" ht="15">
      <c r="C98" s="93">
        <v>445</v>
      </c>
      <c r="D98" s="91">
        <v>1913</v>
      </c>
    </row>
    <row r="99" spans="3:4" ht="15">
      <c r="C99" s="93">
        <v>445</v>
      </c>
      <c r="D99" s="91">
        <v>1953</v>
      </c>
    </row>
    <row r="100" spans="3:4" ht="15">
      <c r="C100" s="93">
        <v>445</v>
      </c>
      <c r="D100" s="91">
        <v>1963</v>
      </c>
    </row>
    <row r="101" spans="3:4" ht="15">
      <c r="C101" s="93">
        <v>445</v>
      </c>
      <c r="D101" s="91">
        <v>1978</v>
      </c>
    </row>
    <row r="102" spans="3:4" ht="15">
      <c r="C102" s="93">
        <v>448</v>
      </c>
      <c r="D102" s="91">
        <v>1976</v>
      </c>
    </row>
    <row r="103" spans="3:4" ht="15">
      <c r="C103" s="93">
        <v>450</v>
      </c>
      <c r="D103" s="91">
        <v>1924</v>
      </c>
    </row>
    <row r="104" spans="3:4" ht="15">
      <c r="C104" s="93">
        <v>458</v>
      </c>
      <c r="D104" s="91">
        <v>1915</v>
      </c>
    </row>
    <row r="105" spans="3:4" ht="15">
      <c r="C105" s="93">
        <v>484</v>
      </c>
      <c r="D105" s="91">
        <v>1937</v>
      </c>
    </row>
    <row r="106" spans="3:4" ht="15">
      <c r="C106" s="7">
        <v>486</v>
      </c>
      <c r="D106" s="6">
        <v>2010</v>
      </c>
    </row>
    <row r="107" spans="3:4" ht="15">
      <c r="C107" s="93">
        <v>490</v>
      </c>
      <c r="D107" s="91">
        <v>1939</v>
      </c>
    </row>
    <row r="108" spans="3:4" ht="15">
      <c r="C108" s="93">
        <v>496</v>
      </c>
      <c r="D108" s="91">
        <v>1940</v>
      </c>
    </row>
    <row r="109" spans="3:4" ht="15">
      <c r="C109" s="97">
        <v>510</v>
      </c>
      <c r="D109" s="95">
        <v>1974</v>
      </c>
    </row>
    <row r="110" ht="15">
      <c r="D110" s="5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P103"/>
  <sheetViews>
    <sheetView zoomScalePageLayoutView="0" workbookViewId="0" topLeftCell="A1">
      <selection activeCell="A1" sqref="A1"/>
    </sheetView>
  </sheetViews>
  <sheetFormatPr defaultColWidth="9.140625" defaultRowHeight="15"/>
  <cols>
    <col min="8" max="8" width="9.140625" style="25" customWidth="1"/>
  </cols>
  <sheetData>
    <row r="1" spans="1:8" ht="15">
      <c r="A1" s="3"/>
      <c r="B1" s="3"/>
      <c r="C1" s="3"/>
      <c r="D1" t="s">
        <v>12</v>
      </c>
      <c r="E1" t="s">
        <v>13</v>
      </c>
      <c r="F1" s="42" t="s">
        <v>4</v>
      </c>
      <c r="G1" s="37" t="s">
        <v>5</v>
      </c>
      <c r="H1"/>
    </row>
    <row r="2" spans="1:12" ht="15">
      <c r="A2" s="3"/>
      <c r="B2" s="3"/>
      <c r="C2" s="21">
        <v>-12</v>
      </c>
      <c r="D2" s="20">
        <v>2007</v>
      </c>
      <c r="E2" s="21">
        <v>-12</v>
      </c>
      <c r="F2" s="79">
        <v>1</v>
      </c>
      <c r="G2" s="35">
        <f>F2/96*100</f>
        <v>1.0416666666666665</v>
      </c>
      <c r="H2"/>
      <c r="K2" t="s">
        <v>6</v>
      </c>
      <c r="L2" s="45">
        <f>AVERAGE(C2:C103)</f>
        <v>259.37113402061857</v>
      </c>
    </row>
    <row r="3" spans="1:12" ht="15">
      <c r="A3" s="3"/>
      <c r="B3" s="3"/>
      <c r="C3" s="21">
        <v>47</v>
      </c>
      <c r="D3" s="20">
        <v>1997</v>
      </c>
      <c r="E3" s="21">
        <v>47</v>
      </c>
      <c r="F3" s="79">
        <v>1</v>
      </c>
      <c r="G3" s="36">
        <f>(SUM($F$2:F3)/96*100)</f>
        <v>2.083333333333333</v>
      </c>
      <c r="H3"/>
      <c r="K3" t="s">
        <v>7</v>
      </c>
      <c r="L3" s="45">
        <f>STDEV(C2:C103)</f>
        <v>86.58176766160953</v>
      </c>
    </row>
    <row r="4" spans="1:8" ht="15">
      <c r="A4" s="3"/>
      <c r="B4" s="3"/>
      <c r="C4" s="21">
        <v>86</v>
      </c>
      <c r="D4" s="20">
        <v>2008</v>
      </c>
      <c r="E4" s="21">
        <v>86</v>
      </c>
      <c r="F4" s="79">
        <v>1</v>
      </c>
      <c r="G4" s="36">
        <f>(SUM($F$2:F4)/96*100)</f>
        <v>3.125</v>
      </c>
      <c r="H4"/>
    </row>
    <row r="5" spans="1:8" ht="15">
      <c r="A5" s="3"/>
      <c r="B5" s="3"/>
      <c r="C5" s="21">
        <v>96</v>
      </c>
      <c r="D5" s="20">
        <v>1989</v>
      </c>
      <c r="E5" s="21">
        <v>96</v>
      </c>
      <c r="F5" s="79">
        <v>1</v>
      </c>
      <c r="G5" s="36">
        <f>(SUM($F$2:F5)/96*100)</f>
        <v>4.166666666666666</v>
      </c>
      <c r="H5"/>
    </row>
    <row r="6" spans="1:8" ht="15">
      <c r="A6" s="3"/>
      <c r="B6" s="3"/>
      <c r="C6" s="7">
        <v>101</v>
      </c>
      <c r="D6" s="6">
        <v>1998</v>
      </c>
      <c r="E6" s="7">
        <v>101</v>
      </c>
      <c r="F6" s="79">
        <v>1</v>
      </c>
      <c r="G6" s="36">
        <f>(SUM($F$2:F6)/96*100)</f>
        <v>5.208333333333334</v>
      </c>
      <c r="H6"/>
    </row>
    <row r="7" spans="1:8" ht="15">
      <c r="A7" s="3"/>
      <c r="B7" s="3"/>
      <c r="C7" s="7">
        <v>110</v>
      </c>
      <c r="D7" s="6">
        <v>1990</v>
      </c>
      <c r="E7" s="7">
        <v>110</v>
      </c>
      <c r="F7" s="79">
        <v>1</v>
      </c>
      <c r="G7" s="36">
        <f>(SUM($F$2:F7)/96*100)</f>
        <v>6.25</v>
      </c>
      <c r="H7"/>
    </row>
    <row r="8" spans="1:8" ht="15">
      <c r="A8" s="3"/>
      <c r="B8" s="3"/>
      <c r="C8" s="7">
        <v>139</v>
      </c>
      <c r="D8" s="6">
        <v>2004</v>
      </c>
      <c r="E8" s="7">
        <v>139</v>
      </c>
      <c r="F8" s="79">
        <v>1</v>
      </c>
      <c r="G8" s="36">
        <f>(SUM($F$2:F8)/96*100)</f>
        <v>7.291666666666667</v>
      </c>
      <c r="H8"/>
    </row>
    <row r="9" spans="1:8" ht="15">
      <c r="A9" s="3"/>
      <c r="B9" s="3"/>
      <c r="C9" s="7">
        <v>154</v>
      </c>
      <c r="D9" s="6">
        <v>1968</v>
      </c>
      <c r="E9" s="7">
        <v>154</v>
      </c>
      <c r="F9" s="79">
        <v>1</v>
      </c>
      <c r="G9" s="36">
        <f>(SUM($F$2:F9)/96*100)</f>
        <v>8.333333333333332</v>
      </c>
      <c r="H9"/>
    </row>
    <row r="10" spans="1:8" ht="15">
      <c r="A10" s="3"/>
      <c r="B10" s="3"/>
      <c r="C10" s="7">
        <v>156</v>
      </c>
      <c r="D10" s="6">
        <v>1918</v>
      </c>
      <c r="E10" s="7">
        <v>156</v>
      </c>
      <c r="F10" s="79">
        <v>1</v>
      </c>
      <c r="G10" s="36">
        <f>(SUM($F$2:F10)/96*100)</f>
        <v>9.375</v>
      </c>
      <c r="H10"/>
    </row>
    <row r="11" spans="1:8" ht="15">
      <c r="A11" s="3"/>
      <c r="B11" s="3"/>
      <c r="C11" s="7">
        <v>157</v>
      </c>
      <c r="D11" s="6">
        <v>1943</v>
      </c>
      <c r="E11" s="7">
        <v>157</v>
      </c>
      <c r="F11" s="79">
        <v>1</v>
      </c>
      <c r="G11" s="36">
        <f>(SUM($F$2:F11)/96*100)</f>
        <v>10.416666666666668</v>
      </c>
      <c r="H11"/>
    </row>
    <row r="12" spans="1:8" ht="15">
      <c r="A12" s="3"/>
      <c r="B12" s="3"/>
      <c r="C12" s="7">
        <v>158</v>
      </c>
      <c r="D12" s="6">
        <v>1948</v>
      </c>
      <c r="E12" s="7">
        <v>158</v>
      </c>
      <c r="F12" s="79">
        <v>1</v>
      </c>
      <c r="G12" s="36">
        <f>(SUM($F$2:F12)/96*100)</f>
        <v>11.458333333333332</v>
      </c>
      <c r="H12"/>
    </row>
    <row r="13" spans="1:8" ht="15">
      <c r="A13" s="29"/>
      <c r="B13" s="29"/>
      <c r="C13" s="12">
        <v>160</v>
      </c>
      <c r="D13" s="11">
        <v>2003</v>
      </c>
      <c r="E13" s="12">
        <v>160</v>
      </c>
      <c r="F13" s="79">
        <v>1</v>
      </c>
      <c r="G13" s="36">
        <f>(SUM($F$2:F13)/96*100)</f>
        <v>12.5</v>
      </c>
      <c r="H13"/>
    </row>
    <row r="14" spans="1:8" ht="15">
      <c r="A14" s="3"/>
      <c r="B14" s="3"/>
      <c r="C14" s="31">
        <v>175</v>
      </c>
      <c r="D14" s="30">
        <v>1949</v>
      </c>
      <c r="E14" s="31">
        <v>175</v>
      </c>
      <c r="F14" s="79">
        <v>1</v>
      </c>
      <c r="G14" s="36">
        <f>(SUM($F$2:F14)/96*100)</f>
        <v>13.541666666666666</v>
      </c>
      <c r="H14"/>
    </row>
    <row r="15" spans="1:8" ht="15">
      <c r="A15" s="3"/>
      <c r="B15" s="3"/>
      <c r="C15" s="12">
        <v>179</v>
      </c>
      <c r="D15" s="11">
        <v>2001</v>
      </c>
      <c r="E15" s="12">
        <v>179</v>
      </c>
      <c r="F15" s="79">
        <v>1</v>
      </c>
      <c r="G15" s="36">
        <f>(SUM($F$2:F15)/96*100)</f>
        <v>14.583333333333334</v>
      </c>
      <c r="H15"/>
    </row>
    <row r="16" spans="1:8" ht="15">
      <c r="A16" s="3"/>
      <c r="B16" s="3"/>
      <c r="C16" s="7">
        <v>184</v>
      </c>
      <c r="D16" s="6">
        <v>1993</v>
      </c>
      <c r="E16" s="7">
        <v>184</v>
      </c>
      <c r="F16" s="79">
        <v>1</v>
      </c>
      <c r="G16" s="36">
        <f>(SUM($F$2:F16)/96*100)</f>
        <v>15.625</v>
      </c>
      <c r="H16"/>
    </row>
    <row r="17" spans="1:8" ht="15">
      <c r="A17" s="3"/>
      <c r="B17" s="3"/>
      <c r="C17" s="7">
        <v>192</v>
      </c>
      <c r="D17" s="6">
        <v>1957</v>
      </c>
      <c r="E17" s="7">
        <v>192</v>
      </c>
      <c r="F17" s="79">
        <v>1</v>
      </c>
      <c r="G17" s="36">
        <f>(SUM($F$2:F17)/96*100)</f>
        <v>16.666666666666664</v>
      </c>
      <c r="H17"/>
    </row>
    <row r="18" spans="1:8" ht="15">
      <c r="A18" s="3"/>
      <c r="B18" s="3"/>
      <c r="C18" s="12">
        <v>194</v>
      </c>
      <c r="D18" s="11">
        <v>1982</v>
      </c>
      <c r="E18" s="12">
        <v>194</v>
      </c>
      <c r="F18" s="79">
        <v>1</v>
      </c>
      <c r="G18" s="36">
        <f>(SUM($F$2:F18)/96*100)</f>
        <v>17.708333333333336</v>
      </c>
      <c r="H18"/>
    </row>
    <row r="19" spans="1:8" ht="15.75" thickBot="1">
      <c r="A19" s="3"/>
      <c r="B19" s="3"/>
      <c r="C19" s="7">
        <v>195</v>
      </c>
      <c r="D19" s="6">
        <v>1986</v>
      </c>
      <c r="E19" s="7">
        <v>195</v>
      </c>
      <c r="F19" s="79">
        <v>1</v>
      </c>
      <c r="G19" s="36">
        <f>(SUM($F$2:F19)/96*100)</f>
        <v>18.75</v>
      </c>
      <c r="H19"/>
    </row>
    <row r="20" spans="1:16" ht="15">
      <c r="A20" s="3"/>
      <c r="B20" s="3"/>
      <c r="C20" s="12">
        <v>199</v>
      </c>
      <c r="D20" s="11">
        <v>2002</v>
      </c>
      <c r="E20" s="12">
        <v>199</v>
      </c>
      <c r="F20" s="79">
        <v>1</v>
      </c>
      <c r="G20" s="36">
        <f>(SUM($F$2:F20)/96*100)</f>
        <v>19.791666666666664</v>
      </c>
      <c r="H20"/>
      <c r="L20" s="75" t="s">
        <v>5</v>
      </c>
      <c r="M20" s="62" t="s">
        <v>10</v>
      </c>
      <c r="N20" s="62" t="s">
        <v>9</v>
      </c>
      <c r="O20" s="63" t="s">
        <v>11</v>
      </c>
      <c r="P20" s="64" t="s">
        <v>8</v>
      </c>
    </row>
    <row r="21" spans="1:16" ht="15">
      <c r="A21" s="3"/>
      <c r="B21" s="3"/>
      <c r="C21" s="7">
        <v>202</v>
      </c>
      <c r="D21" s="6">
        <v>1973</v>
      </c>
      <c r="E21" s="7">
        <v>202</v>
      </c>
      <c r="F21" s="79">
        <v>1</v>
      </c>
      <c r="G21" s="36">
        <f>(SUM($F$2:F21)/96*100)</f>
        <v>20.833333333333336</v>
      </c>
      <c r="H21"/>
      <c r="L21" s="80"/>
      <c r="M21" s="67"/>
      <c r="N21" s="67"/>
      <c r="O21" s="81"/>
      <c r="P21" s="82"/>
    </row>
    <row r="22" spans="1:16" ht="15">
      <c r="A22" s="3"/>
      <c r="B22" s="3"/>
      <c r="C22" s="7">
        <v>203</v>
      </c>
      <c r="D22" s="6">
        <v>1959</v>
      </c>
      <c r="E22" s="7">
        <v>203</v>
      </c>
      <c r="F22" s="79">
        <v>1</v>
      </c>
      <c r="G22" s="36">
        <f>(SUM($F$2:F22)/96*100)</f>
        <v>21.875</v>
      </c>
      <c r="H22"/>
      <c r="L22" s="65"/>
      <c r="M22" s="48"/>
      <c r="O22" s="67"/>
      <c r="P22" s="68"/>
    </row>
    <row r="23" spans="1:16" ht="15">
      <c r="A23" s="3"/>
      <c r="B23" s="3"/>
      <c r="C23" s="7">
        <v>210</v>
      </c>
      <c r="D23" s="6">
        <v>1945</v>
      </c>
      <c r="E23" s="7">
        <v>210</v>
      </c>
      <c r="F23" s="79">
        <v>1</v>
      </c>
      <c r="G23" s="36">
        <f>(SUM($F$2:F23)/96*100)</f>
        <v>22.916666666666664</v>
      </c>
      <c r="H23"/>
      <c r="L23" s="65">
        <f>(1-M23)*100</f>
        <v>99</v>
      </c>
      <c r="M23" s="66">
        <v>0.01</v>
      </c>
      <c r="N23" s="67">
        <v>2.32635</v>
      </c>
      <c r="O23" s="67">
        <f aca="true" t="shared" si="0" ref="O23:O36">$L$3*N23</f>
        <v>201.41949519958536</v>
      </c>
      <c r="P23" s="68">
        <f aca="true" t="shared" si="1" ref="P23:P30">$L$2+O23</f>
        <v>460.7906292202039</v>
      </c>
    </row>
    <row r="24" spans="1:16" ht="15">
      <c r="A24" s="3"/>
      <c r="B24" s="3"/>
      <c r="C24" s="12">
        <v>212</v>
      </c>
      <c r="D24" s="11">
        <v>1987</v>
      </c>
      <c r="E24" s="12">
        <v>212</v>
      </c>
      <c r="F24" s="79">
        <v>1</v>
      </c>
      <c r="G24" s="36">
        <f>(SUM($F$2:F24)/96*100)</f>
        <v>23.958333333333336</v>
      </c>
      <c r="H24"/>
      <c r="L24" s="65">
        <f aca="true" t="shared" si="2" ref="L24:L36">(1-M24)*100</f>
        <v>98</v>
      </c>
      <c r="M24" s="66">
        <v>0.02</v>
      </c>
      <c r="N24" s="67">
        <v>2.05375</v>
      </c>
      <c r="O24" s="67">
        <f t="shared" si="0"/>
        <v>177.81730533503057</v>
      </c>
      <c r="P24" s="68">
        <f t="shared" si="1"/>
        <v>437.18843935564917</v>
      </c>
    </row>
    <row r="25" spans="1:16" ht="15">
      <c r="A25" s="3"/>
      <c r="B25" s="3"/>
      <c r="C25" s="7">
        <v>215</v>
      </c>
      <c r="D25" s="6">
        <v>1988</v>
      </c>
      <c r="E25" s="7">
        <v>215</v>
      </c>
      <c r="F25" s="79">
        <v>1</v>
      </c>
      <c r="G25" s="36">
        <f>(SUM($F$2:F25)/96*100)</f>
        <v>25</v>
      </c>
      <c r="H25"/>
      <c r="L25" s="65">
        <f t="shared" si="2"/>
        <v>95</v>
      </c>
      <c r="M25" s="66">
        <v>0.05</v>
      </c>
      <c r="N25" s="67">
        <v>1.64485</v>
      </c>
      <c r="O25" s="67">
        <f t="shared" si="0"/>
        <v>142.41402053819843</v>
      </c>
      <c r="P25" s="68">
        <f t="shared" si="1"/>
        <v>401.785154558817</v>
      </c>
    </row>
    <row r="26" spans="1:16" ht="15">
      <c r="A26" s="3"/>
      <c r="B26" s="3"/>
      <c r="C26" s="7">
        <v>218</v>
      </c>
      <c r="D26" s="6">
        <v>1946</v>
      </c>
      <c r="E26" s="7">
        <v>218</v>
      </c>
      <c r="F26" s="79">
        <v>1</v>
      </c>
      <c r="G26" s="36">
        <f>(SUM($F$2:F26)/96*100)</f>
        <v>26.041666666666668</v>
      </c>
      <c r="H26"/>
      <c r="L26" s="65">
        <f t="shared" si="2"/>
        <v>90</v>
      </c>
      <c r="M26" s="66">
        <v>0.1</v>
      </c>
      <c r="N26" s="67">
        <v>1.28155</v>
      </c>
      <c r="O26" s="67">
        <f t="shared" si="0"/>
        <v>110.9588643467357</v>
      </c>
      <c r="P26" s="68">
        <f t="shared" si="1"/>
        <v>370.3299983673543</v>
      </c>
    </row>
    <row r="27" spans="1:16" ht="15">
      <c r="A27" s="3"/>
      <c r="B27" s="3"/>
      <c r="C27" s="7">
        <v>224</v>
      </c>
      <c r="D27" s="6">
        <v>1950</v>
      </c>
      <c r="E27" s="7">
        <v>224</v>
      </c>
      <c r="F27" s="79">
        <v>1</v>
      </c>
      <c r="G27" s="36">
        <f>(SUM($F$2:F27)/96*100)</f>
        <v>27.083333333333332</v>
      </c>
      <c r="H27"/>
      <c r="L27" s="65">
        <f t="shared" si="2"/>
        <v>80</v>
      </c>
      <c r="M27" s="66">
        <v>0.2</v>
      </c>
      <c r="N27" s="67">
        <v>0.84162</v>
      </c>
      <c r="O27" s="67">
        <f t="shared" si="0"/>
        <v>72.86894729936382</v>
      </c>
      <c r="P27" s="68">
        <f t="shared" si="1"/>
        <v>332.2400813199824</v>
      </c>
    </row>
    <row r="28" spans="1:16" ht="15">
      <c r="A28" s="3"/>
      <c r="B28" s="3"/>
      <c r="C28" s="7">
        <v>226</v>
      </c>
      <c r="D28" s="6">
        <v>1955</v>
      </c>
      <c r="E28" s="7">
        <v>226</v>
      </c>
      <c r="F28" s="79">
        <v>2</v>
      </c>
      <c r="G28" s="36">
        <f>(SUM($F$2:F28)/96*100)</f>
        <v>29.166666666666668</v>
      </c>
      <c r="H28"/>
      <c r="L28" s="65">
        <f t="shared" si="2"/>
        <v>70</v>
      </c>
      <c r="M28" s="66">
        <v>0.3</v>
      </c>
      <c r="N28" s="67">
        <v>0.5244</v>
      </c>
      <c r="O28" s="67">
        <f t="shared" si="0"/>
        <v>45.403478961748036</v>
      </c>
      <c r="P28" s="68">
        <f t="shared" si="1"/>
        <v>304.7746129823666</v>
      </c>
    </row>
    <row r="29" spans="1:16" ht="15">
      <c r="A29" s="3"/>
      <c r="B29" s="3"/>
      <c r="C29" s="7">
        <v>226</v>
      </c>
      <c r="D29" s="6">
        <v>1958</v>
      </c>
      <c r="E29" s="7">
        <v>230</v>
      </c>
      <c r="F29" s="79">
        <v>1</v>
      </c>
      <c r="G29" s="36">
        <f>(SUM($F$2:F29)/96*100)</f>
        <v>30.208333333333332</v>
      </c>
      <c r="H29"/>
      <c r="L29" s="65">
        <f t="shared" si="2"/>
        <v>60</v>
      </c>
      <c r="M29" s="66">
        <v>0.4</v>
      </c>
      <c r="N29" s="67">
        <v>0.25335</v>
      </c>
      <c r="O29" s="67">
        <f t="shared" si="0"/>
        <v>21.935490837068777</v>
      </c>
      <c r="P29" s="68">
        <f t="shared" si="1"/>
        <v>281.3066248576873</v>
      </c>
    </row>
    <row r="30" spans="1:16" ht="15">
      <c r="A30" s="3"/>
      <c r="B30" s="3"/>
      <c r="C30" s="7">
        <v>230</v>
      </c>
      <c r="D30" s="6">
        <v>1978</v>
      </c>
      <c r="E30" s="7">
        <v>231</v>
      </c>
      <c r="F30" s="79">
        <v>1</v>
      </c>
      <c r="G30" s="36">
        <f>(SUM($F$2:F30)/96*100)</f>
        <v>31.25</v>
      </c>
      <c r="H30"/>
      <c r="L30" s="65">
        <f t="shared" si="2"/>
        <v>50</v>
      </c>
      <c r="M30" s="66">
        <v>0.5</v>
      </c>
      <c r="N30" s="67">
        <v>0</v>
      </c>
      <c r="O30" s="67">
        <f t="shared" si="0"/>
        <v>0</v>
      </c>
      <c r="P30" s="68">
        <f t="shared" si="1"/>
        <v>259.37113402061857</v>
      </c>
    </row>
    <row r="31" spans="1:16" ht="15">
      <c r="A31" s="3"/>
      <c r="B31" s="3"/>
      <c r="C31" s="7">
        <v>231</v>
      </c>
      <c r="D31" s="6">
        <v>1933</v>
      </c>
      <c r="E31" s="7">
        <v>234</v>
      </c>
      <c r="F31" s="79">
        <v>1</v>
      </c>
      <c r="G31" s="36">
        <f>(SUM($F$2:F31)/96*100)</f>
        <v>32.29166666666667</v>
      </c>
      <c r="H31"/>
      <c r="J31" s="22"/>
      <c r="K31" s="22"/>
      <c r="L31" s="65">
        <f t="shared" si="2"/>
        <v>40</v>
      </c>
      <c r="M31" s="66">
        <v>0.6</v>
      </c>
      <c r="N31" s="67">
        <v>0.25335</v>
      </c>
      <c r="O31" s="67">
        <f t="shared" si="0"/>
        <v>21.935490837068777</v>
      </c>
      <c r="P31" s="68">
        <f aca="true" t="shared" si="3" ref="P31:P36">$L$2-O31</f>
        <v>237.4356431835498</v>
      </c>
    </row>
    <row r="32" spans="1:16" ht="15">
      <c r="A32" s="3"/>
      <c r="B32" s="3"/>
      <c r="C32" s="7">
        <v>234</v>
      </c>
      <c r="D32" s="6">
        <v>1951</v>
      </c>
      <c r="E32" s="7">
        <v>238</v>
      </c>
      <c r="F32" s="79">
        <v>1</v>
      </c>
      <c r="G32" s="36">
        <f>(SUM($F$2:F32)/96*100)</f>
        <v>33.33333333333333</v>
      </c>
      <c r="H32"/>
      <c r="L32" s="65">
        <f t="shared" si="2"/>
        <v>30.000000000000004</v>
      </c>
      <c r="M32" s="66">
        <v>0.7</v>
      </c>
      <c r="N32" s="67">
        <v>0.5244</v>
      </c>
      <c r="O32" s="67">
        <f t="shared" si="0"/>
        <v>45.403478961748036</v>
      </c>
      <c r="P32" s="68">
        <f t="shared" si="3"/>
        <v>213.96765505887055</v>
      </c>
    </row>
    <row r="33" spans="1:16" ht="15">
      <c r="A33" s="3"/>
      <c r="B33" s="3"/>
      <c r="C33" s="7">
        <v>238</v>
      </c>
      <c r="D33" s="6">
        <v>1908</v>
      </c>
      <c r="E33" s="7">
        <v>240</v>
      </c>
      <c r="F33" s="79">
        <v>2</v>
      </c>
      <c r="G33" s="36">
        <f>(SUM($F$2:F33)/96*100)</f>
        <v>35.41666666666667</v>
      </c>
      <c r="H33"/>
      <c r="L33" s="65">
        <f t="shared" si="2"/>
        <v>19.999999999999996</v>
      </c>
      <c r="M33" s="66">
        <v>0.8</v>
      </c>
      <c r="N33" s="69">
        <v>0.84162</v>
      </c>
      <c r="O33" s="67">
        <f t="shared" si="0"/>
        <v>72.86894729936382</v>
      </c>
      <c r="P33" s="68">
        <f t="shared" si="3"/>
        <v>186.50218672125476</v>
      </c>
    </row>
    <row r="34" spans="1:16" ht="15">
      <c r="A34" s="3"/>
      <c r="B34" s="3"/>
      <c r="C34" s="7">
        <v>240</v>
      </c>
      <c r="D34" s="6">
        <v>1911</v>
      </c>
      <c r="E34" s="7">
        <v>242</v>
      </c>
      <c r="F34" s="79">
        <v>2</v>
      </c>
      <c r="G34" s="36">
        <f>(SUM($F$2:F34)/96*100)</f>
        <v>37.5</v>
      </c>
      <c r="H34"/>
      <c r="L34" s="65">
        <f t="shared" si="2"/>
        <v>9.999999999999998</v>
      </c>
      <c r="M34" s="66">
        <v>0.9</v>
      </c>
      <c r="N34" s="67">
        <v>1.28155</v>
      </c>
      <c r="O34" s="67">
        <f t="shared" si="0"/>
        <v>110.9588643467357</v>
      </c>
      <c r="P34" s="68">
        <f t="shared" si="3"/>
        <v>148.41226967388286</v>
      </c>
    </row>
    <row r="35" spans="1:16" ht="15">
      <c r="A35" s="3"/>
      <c r="B35" s="3"/>
      <c r="C35" s="7">
        <v>240</v>
      </c>
      <c r="D35" s="6">
        <v>1954</v>
      </c>
      <c r="E35" s="7">
        <v>248</v>
      </c>
      <c r="F35" s="79">
        <v>2</v>
      </c>
      <c r="G35" s="36">
        <f>(SUM($F$2:F35)/96*100)</f>
        <v>39.58333333333333</v>
      </c>
      <c r="H35"/>
      <c r="L35" s="65">
        <f t="shared" si="2"/>
        <v>5.000000000000004</v>
      </c>
      <c r="M35" s="66">
        <v>0.95</v>
      </c>
      <c r="N35" s="69">
        <v>1.64485</v>
      </c>
      <c r="O35" s="67">
        <f t="shared" si="0"/>
        <v>142.41402053819843</v>
      </c>
      <c r="P35" s="68">
        <f t="shared" si="3"/>
        <v>116.95711348242014</v>
      </c>
    </row>
    <row r="36" spans="1:16" ht="15.75" thickBot="1">
      <c r="A36" s="3"/>
      <c r="B36" s="3"/>
      <c r="C36" s="7">
        <v>242</v>
      </c>
      <c r="D36" s="6">
        <v>1909</v>
      </c>
      <c r="E36" s="7">
        <v>251</v>
      </c>
      <c r="F36" s="79">
        <v>1</v>
      </c>
      <c r="G36" s="36">
        <f>(SUM($F$2:F36)/96*100)</f>
        <v>40.625</v>
      </c>
      <c r="H36"/>
      <c r="L36" s="70">
        <f t="shared" si="2"/>
        <v>1.0000000000000009</v>
      </c>
      <c r="M36" s="71">
        <v>0.99</v>
      </c>
      <c r="N36" s="72">
        <v>2.32635</v>
      </c>
      <c r="O36" s="73">
        <f t="shared" si="0"/>
        <v>201.41949519958536</v>
      </c>
      <c r="P36" s="74">
        <f t="shared" si="3"/>
        <v>57.951638821033214</v>
      </c>
    </row>
    <row r="37" spans="1:7" ht="15">
      <c r="A37" s="3"/>
      <c r="B37" s="3"/>
      <c r="C37" s="12">
        <v>242</v>
      </c>
      <c r="D37" s="11">
        <v>1980</v>
      </c>
      <c r="E37" s="7">
        <v>252</v>
      </c>
      <c r="F37" s="79">
        <v>1</v>
      </c>
      <c r="G37" s="36">
        <f>(SUM($F$2:F37)/96*100)</f>
        <v>41.66666666666667</v>
      </c>
    </row>
    <row r="38" spans="1:7" ht="15">
      <c r="A38" s="3"/>
      <c r="B38" s="3"/>
      <c r="C38" s="7">
        <v>248</v>
      </c>
      <c r="D38" s="6">
        <v>1906</v>
      </c>
      <c r="E38" s="7">
        <v>254</v>
      </c>
      <c r="F38" s="79">
        <v>2</v>
      </c>
      <c r="G38" s="36">
        <f>(SUM($F$2:F38)/96*100)</f>
        <v>43.75</v>
      </c>
    </row>
    <row r="39" spans="1:7" ht="15">
      <c r="A39" s="3"/>
      <c r="B39" s="3"/>
      <c r="C39" s="7">
        <v>248</v>
      </c>
      <c r="D39" s="6">
        <v>2005</v>
      </c>
      <c r="E39" s="7">
        <v>256</v>
      </c>
      <c r="F39" s="79">
        <v>1</v>
      </c>
      <c r="G39" s="36">
        <f>(SUM($F$2:F39)/96*100)</f>
        <v>44.79166666666667</v>
      </c>
    </row>
    <row r="40" spans="1:7" ht="15">
      <c r="A40" s="3"/>
      <c r="B40" s="3"/>
      <c r="C40" s="7">
        <v>251</v>
      </c>
      <c r="D40" s="6">
        <v>1942</v>
      </c>
      <c r="E40" s="7">
        <v>257</v>
      </c>
      <c r="F40" s="79">
        <v>1</v>
      </c>
      <c r="G40" s="36">
        <f>(SUM($F$2:F40)/96*100)</f>
        <v>45.83333333333333</v>
      </c>
    </row>
    <row r="41" spans="1:7" ht="15">
      <c r="A41" s="3"/>
      <c r="B41" s="3"/>
      <c r="C41" s="7">
        <v>252</v>
      </c>
      <c r="D41" s="6">
        <v>1912</v>
      </c>
      <c r="E41" s="7">
        <v>258</v>
      </c>
      <c r="F41" s="79">
        <v>1</v>
      </c>
      <c r="G41" s="36">
        <f>(SUM($F$2:F41)/96*100)</f>
        <v>46.875</v>
      </c>
    </row>
    <row r="42" spans="1:7" ht="15">
      <c r="A42" s="3"/>
      <c r="B42" s="3"/>
      <c r="C42" s="7">
        <v>254</v>
      </c>
      <c r="D42" s="6">
        <v>1913</v>
      </c>
      <c r="E42" s="7">
        <v>259</v>
      </c>
      <c r="F42" s="79">
        <v>1</v>
      </c>
      <c r="G42" s="36">
        <f>(SUM($F$2:F42)/96*100)</f>
        <v>47.91666666666667</v>
      </c>
    </row>
    <row r="43" spans="1:7" ht="15">
      <c r="A43" s="3"/>
      <c r="B43" s="3"/>
      <c r="C43" s="7">
        <v>254</v>
      </c>
      <c r="D43" s="6">
        <v>1915</v>
      </c>
      <c r="E43" s="7">
        <v>260</v>
      </c>
      <c r="F43" s="79">
        <v>1</v>
      </c>
      <c r="G43" s="36">
        <f>(SUM($F$2:F43)/96*100)</f>
        <v>48.95833333333333</v>
      </c>
    </row>
    <row r="44" spans="1:7" ht="15">
      <c r="A44" s="3"/>
      <c r="B44" s="3"/>
      <c r="C44" s="7">
        <v>256</v>
      </c>
      <c r="D44" s="6">
        <v>1916</v>
      </c>
      <c r="E44" s="12">
        <v>261</v>
      </c>
      <c r="F44" s="79">
        <v>1</v>
      </c>
      <c r="G44" s="36">
        <f>(SUM($F$2:F44)/96*100)</f>
        <v>50</v>
      </c>
    </row>
    <row r="45" spans="1:7" ht="15">
      <c r="A45" s="3"/>
      <c r="B45" s="3"/>
      <c r="C45" s="7">
        <v>257</v>
      </c>
      <c r="D45" s="6">
        <v>1991</v>
      </c>
      <c r="E45" s="7">
        <v>262</v>
      </c>
      <c r="F45" s="79">
        <v>1</v>
      </c>
      <c r="G45" s="36">
        <f>(SUM($F$2:F45)/96*100)</f>
        <v>51.041666666666664</v>
      </c>
    </row>
    <row r="46" spans="1:7" ht="15">
      <c r="A46" s="3"/>
      <c r="B46" s="3"/>
      <c r="C46" s="7">
        <v>258</v>
      </c>
      <c r="D46" s="6">
        <v>1914</v>
      </c>
      <c r="E46" s="7">
        <v>265</v>
      </c>
      <c r="F46" s="79">
        <v>1</v>
      </c>
      <c r="G46" s="36">
        <f>(SUM($F$2:F46)/96*100)</f>
        <v>52.083333333333336</v>
      </c>
    </row>
    <row r="47" spans="1:7" ht="15">
      <c r="A47" s="3"/>
      <c r="B47" s="3"/>
      <c r="C47" s="7">
        <v>259</v>
      </c>
      <c r="D47" s="6">
        <v>1994</v>
      </c>
      <c r="E47" s="7">
        <v>266</v>
      </c>
      <c r="F47" s="79">
        <v>2</v>
      </c>
      <c r="G47" s="36">
        <f>(SUM($F$2:F47)/96*100)</f>
        <v>54.166666666666664</v>
      </c>
    </row>
    <row r="48" spans="1:7" ht="15">
      <c r="A48" s="3"/>
      <c r="B48" s="3"/>
      <c r="C48" s="7">
        <v>260</v>
      </c>
      <c r="D48" s="6">
        <v>1947</v>
      </c>
      <c r="E48" s="7">
        <v>267</v>
      </c>
      <c r="F48" s="79">
        <v>2</v>
      </c>
      <c r="G48" s="36">
        <f>(SUM($F$2:F48)/96*100)</f>
        <v>56.25</v>
      </c>
    </row>
    <row r="49" spans="1:7" ht="15">
      <c r="A49" s="3"/>
      <c r="B49" s="3"/>
      <c r="C49" s="12">
        <v>261</v>
      </c>
      <c r="D49" s="11">
        <v>1972</v>
      </c>
      <c r="E49" s="7">
        <v>268</v>
      </c>
      <c r="F49" s="79">
        <v>2</v>
      </c>
      <c r="G49" s="36">
        <f>(SUM($F$2:F49)/96*100)</f>
        <v>58.333333333333336</v>
      </c>
    </row>
    <row r="50" spans="1:7" ht="15">
      <c r="A50" s="3"/>
      <c r="B50" s="3"/>
      <c r="C50" s="7">
        <v>262</v>
      </c>
      <c r="D50" s="6">
        <v>1929</v>
      </c>
      <c r="E50" s="7">
        <v>270</v>
      </c>
      <c r="F50" s="79">
        <v>1</v>
      </c>
      <c r="G50" s="36">
        <f>(SUM($F$2:F50)/96*100)</f>
        <v>59.375</v>
      </c>
    </row>
    <row r="51" spans="1:7" ht="15">
      <c r="A51" s="3"/>
      <c r="B51" s="3"/>
      <c r="C51" s="7">
        <v>265</v>
      </c>
      <c r="D51" s="6">
        <v>1985</v>
      </c>
      <c r="E51" s="7">
        <v>271</v>
      </c>
      <c r="F51" s="79">
        <v>1</v>
      </c>
      <c r="G51" s="36">
        <f>(SUM($F$2:F51)/96*100)</f>
        <v>60.416666666666664</v>
      </c>
    </row>
    <row r="52" spans="1:7" ht="15">
      <c r="A52" s="3"/>
      <c r="B52" s="3"/>
      <c r="C52" s="7">
        <v>266</v>
      </c>
      <c r="D52" s="6">
        <v>1927</v>
      </c>
      <c r="E52" s="7">
        <v>272</v>
      </c>
      <c r="F52" s="79">
        <v>1</v>
      </c>
      <c r="G52" s="36">
        <f>(SUM($F$2:F52)/96*100)</f>
        <v>61.458333333333336</v>
      </c>
    </row>
    <row r="53" spans="1:7" ht="15">
      <c r="A53" s="3"/>
      <c r="B53" s="3"/>
      <c r="C53" s="7">
        <v>266</v>
      </c>
      <c r="D53" s="6">
        <v>1928</v>
      </c>
      <c r="E53" s="7">
        <v>273</v>
      </c>
      <c r="F53" s="79">
        <v>1</v>
      </c>
      <c r="G53" s="36">
        <f>(SUM($F$2:F53)/96*100)</f>
        <v>62.5</v>
      </c>
    </row>
    <row r="54" spans="1:7" ht="15">
      <c r="A54" s="3"/>
      <c r="B54" s="3"/>
      <c r="C54" s="7">
        <v>267</v>
      </c>
      <c r="D54" s="6">
        <v>1934</v>
      </c>
      <c r="E54" s="7">
        <v>274</v>
      </c>
      <c r="F54" s="79">
        <v>2</v>
      </c>
      <c r="G54" s="36">
        <f>(SUM($F$2:F54)/96*100)</f>
        <v>64.58333333333334</v>
      </c>
    </row>
    <row r="55" spans="1:7" ht="15">
      <c r="A55" s="3"/>
      <c r="B55" s="3"/>
      <c r="C55" s="7">
        <v>267</v>
      </c>
      <c r="D55" s="6">
        <v>1938</v>
      </c>
      <c r="E55" s="7">
        <v>275</v>
      </c>
      <c r="F55" s="79">
        <v>1</v>
      </c>
      <c r="G55" s="36">
        <f>(SUM($F$2:F55)/96*100)</f>
        <v>65.625</v>
      </c>
    </row>
    <row r="56" spans="1:7" ht="15">
      <c r="A56" s="3"/>
      <c r="B56" s="3"/>
      <c r="C56" s="7">
        <v>268</v>
      </c>
      <c r="D56" s="6">
        <v>1935</v>
      </c>
      <c r="E56" s="7">
        <v>276</v>
      </c>
      <c r="F56" s="79">
        <v>3</v>
      </c>
      <c r="G56" s="36">
        <f>(SUM($F$2:F56)/96*100)</f>
        <v>68.75</v>
      </c>
    </row>
    <row r="57" spans="1:7" ht="15">
      <c r="A57" s="3"/>
      <c r="B57" s="3"/>
      <c r="C57" s="7">
        <v>268</v>
      </c>
      <c r="D57" s="6">
        <v>1961</v>
      </c>
      <c r="E57" s="7">
        <v>277</v>
      </c>
      <c r="F57" s="79">
        <v>1</v>
      </c>
      <c r="G57" s="36">
        <f>(SUM($F$2:F57)/96*100)</f>
        <v>69.79166666666666</v>
      </c>
    </row>
    <row r="58" spans="1:7" ht="15">
      <c r="A58" s="3"/>
      <c r="B58" s="3"/>
      <c r="C58" s="7">
        <v>270</v>
      </c>
      <c r="D58" s="6">
        <v>1932</v>
      </c>
      <c r="E58" s="7">
        <v>278</v>
      </c>
      <c r="F58" s="79">
        <v>2</v>
      </c>
      <c r="G58" s="36">
        <f>(SUM($F$2:F58)/96*100)</f>
        <v>71.875</v>
      </c>
    </row>
    <row r="59" spans="1:8" ht="15">
      <c r="A59" s="3"/>
      <c r="B59" s="3"/>
      <c r="C59" s="7">
        <v>271</v>
      </c>
      <c r="D59" s="6">
        <v>2006</v>
      </c>
      <c r="E59" s="7">
        <v>279</v>
      </c>
      <c r="F59" s="79">
        <v>1</v>
      </c>
      <c r="G59" s="36">
        <f>(SUM($F$2:F59)/96*100)</f>
        <v>72.91666666666666</v>
      </c>
      <c r="H59" s="24"/>
    </row>
    <row r="60" spans="1:7" ht="15">
      <c r="A60" s="3"/>
      <c r="B60" s="3"/>
      <c r="C60" s="7">
        <v>272</v>
      </c>
      <c r="D60" s="6">
        <v>1936</v>
      </c>
      <c r="E60" s="7">
        <v>280</v>
      </c>
      <c r="F60" s="79">
        <v>3</v>
      </c>
      <c r="G60" s="36">
        <f>(SUM($F$2:F60)/96*100)</f>
        <v>76.04166666666666</v>
      </c>
    </row>
    <row r="61" spans="1:8" ht="15">
      <c r="A61" s="3"/>
      <c r="B61" s="3"/>
      <c r="C61" s="7">
        <v>273</v>
      </c>
      <c r="D61" s="6">
        <v>1964</v>
      </c>
      <c r="E61" s="7">
        <v>286</v>
      </c>
      <c r="F61" s="79">
        <v>1</v>
      </c>
      <c r="G61" s="36">
        <f>(SUM($F$2:F61)/96*100)</f>
        <v>77.08333333333334</v>
      </c>
      <c r="H61" s="24"/>
    </row>
    <row r="62" spans="1:7" ht="15">
      <c r="A62" s="3"/>
      <c r="B62" s="3"/>
      <c r="C62" s="7">
        <v>274</v>
      </c>
      <c r="D62" s="6">
        <v>1937</v>
      </c>
      <c r="E62" s="7">
        <v>294</v>
      </c>
      <c r="F62" s="79">
        <v>1</v>
      </c>
      <c r="G62" s="36">
        <f>(SUM($F$2:F62)/96*100)</f>
        <v>78.125</v>
      </c>
    </row>
    <row r="63" spans="1:7" ht="15">
      <c r="A63" s="3"/>
      <c r="B63" s="3"/>
      <c r="C63" s="7">
        <v>274</v>
      </c>
      <c r="D63" s="6">
        <v>1944</v>
      </c>
      <c r="E63" s="7">
        <v>295</v>
      </c>
      <c r="F63" s="79">
        <v>1</v>
      </c>
      <c r="G63" s="36">
        <f>(SUM($F$2:F63)/96*100)</f>
        <v>79.16666666666666</v>
      </c>
    </row>
    <row r="64" spans="1:7" ht="15">
      <c r="A64" s="3"/>
      <c r="B64" s="3"/>
      <c r="C64" s="7">
        <v>275</v>
      </c>
      <c r="D64" s="6">
        <v>1971</v>
      </c>
      <c r="E64" s="7">
        <v>297</v>
      </c>
      <c r="F64" s="79">
        <v>1</v>
      </c>
      <c r="G64" s="36">
        <f>(SUM($F$2:F64)/96*100)</f>
        <v>80.20833333333334</v>
      </c>
    </row>
    <row r="65" spans="1:7" ht="15">
      <c r="A65" s="3"/>
      <c r="B65" s="3"/>
      <c r="C65" s="7">
        <v>276</v>
      </c>
      <c r="D65" s="6">
        <v>1931</v>
      </c>
      <c r="E65" s="7">
        <v>298</v>
      </c>
      <c r="F65" s="79">
        <v>1</v>
      </c>
      <c r="G65" s="36">
        <f>(SUM($F$2:F65)/96*100)</f>
        <v>81.25</v>
      </c>
    </row>
    <row r="66" spans="1:7" ht="15">
      <c r="A66" s="3"/>
      <c r="B66" s="3"/>
      <c r="C66" s="7">
        <v>276</v>
      </c>
      <c r="D66" s="6">
        <v>1952</v>
      </c>
      <c r="E66" s="7">
        <v>311</v>
      </c>
      <c r="F66" s="79">
        <v>1</v>
      </c>
      <c r="G66" s="36">
        <f>(SUM($F$2:F66)/96*100)</f>
        <v>82.29166666666666</v>
      </c>
    </row>
    <row r="67" spans="1:8" ht="15">
      <c r="A67" s="3"/>
      <c r="B67" s="3"/>
      <c r="C67" s="7">
        <v>276</v>
      </c>
      <c r="D67" s="6">
        <v>1953</v>
      </c>
      <c r="E67" s="7">
        <v>314</v>
      </c>
      <c r="F67" s="79">
        <v>1</v>
      </c>
      <c r="G67" s="36">
        <f>(SUM($F$2:F67)/96*100)</f>
        <v>83.33333333333334</v>
      </c>
      <c r="H67" s="24"/>
    </row>
    <row r="68" spans="1:7" ht="15">
      <c r="A68" s="3"/>
      <c r="B68" s="3"/>
      <c r="C68" s="7">
        <v>277</v>
      </c>
      <c r="D68" s="6">
        <v>1940</v>
      </c>
      <c r="E68" s="7">
        <v>319</v>
      </c>
      <c r="F68" s="79">
        <v>1</v>
      </c>
      <c r="G68" s="36">
        <f>(SUM($F$2:F68)/96*100)</f>
        <v>84.375</v>
      </c>
    </row>
    <row r="69" spans="1:8" ht="15">
      <c r="A69" s="3"/>
      <c r="B69" s="3"/>
      <c r="C69" s="7">
        <v>278</v>
      </c>
      <c r="D69" s="6">
        <v>1930</v>
      </c>
      <c r="E69" s="7">
        <v>334</v>
      </c>
      <c r="F69" s="79">
        <v>2</v>
      </c>
      <c r="G69" s="36">
        <f>(SUM($F$2:F69)/96*100)</f>
        <v>86.45833333333334</v>
      </c>
      <c r="H69" s="24"/>
    </row>
    <row r="70" spans="1:7" ht="15">
      <c r="A70" s="3"/>
      <c r="B70" s="3"/>
      <c r="C70" s="7">
        <v>278</v>
      </c>
      <c r="D70" s="6">
        <v>1962</v>
      </c>
      <c r="E70" s="7">
        <v>338</v>
      </c>
      <c r="F70" s="79">
        <v>1</v>
      </c>
      <c r="G70" s="36">
        <f>(SUM($F$2:F70)/96*100)</f>
        <v>87.5</v>
      </c>
    </row>
    <row r="71" spans="1:7" ht="15">
      <c r="A71" s="3"/>
      <c r="B71" s="3"/>
      <c r="C71" s="7">
        <v>279</v>
      </c>
      <c r="D71" s="6">
        <v>1941</v>
      </c>
      <c r="E71" s="7">
        <v>353</v>
      </c>
      <c r="F71" s="79">
        <v>1</v>
      </c>
      <c r="G71" s="36">
        <f>(SUM($F$2:F71)/96*100)</f>
        <v>88.54166666666666</v>
      </c>
    </row>
    <row r="72" spans="1:7" ht="15">
      <c r="A72" s="3"/>
      <c r="B72" s="3"/>
      <c r="C72" s="7">
        <v>280</v>
      </c>
      <c r="D72" s="6">
        <v>1956</v>
      </c>
      <c r="E72" s="7">
        <v>356</v>
      </c>
      <c r="F72" s="79">
        <v>1</v>
      </c>
      <c r="G72" s="36">
        <f>(SUM($F$2:F72)/96*100)</f>
        <v>89.58333333333334</v>
      </c>
    </row>
    <row r="73" spans="1:7" ht="15">
      <c r="A73" s="3"/>
      <c r="B73" s="3"/>
      <c r="C73" s="7">
        <v>280</v>
      </c>
      <c r="D73" s="6">
        <v>1960</v>
      </c>
      <c r="E73" s="7">
        <v>374</v>
      </c>
      <c r="F73" s="79">
        <v>1</v>
      </c>
      <c r="G73" s="36">
        <f>(SUM($F$2:F73)/96*100)</f>
        <v>90.625</v>
      </c>
    </row>
    <row r="74" spans="1:8" ht="15">
      <c r="A74" s="3"/>
      <c r="B74" s="3"/>
      <c r="C74" s="7">
        <v>280</v>
      </c>
      <c r="D74" s="6">
        <v>1967</v>
      </c>
      <c r="E74" s="7">
        <v>375</v>
      </c>
      <c r="F74" s="79">
        <v>1</v>
      </c>
      <c r="G74" s="36">
        <f>(SUM($F$2:F74)/96*100)</f>
        <v>91.66666666666666</v>
      </c>
      <c r="H74" s="24"/>
    </row>
    <row r="75" spans="1:7" ht="15">
      <c r="A75" s="3"/>
      <c r="B75" s="3"/>
      <c r="C75" s="7">
        <v>286</v>
      </c>
      <c r="D75" s="6">
        <v>1983</v>
      </c>
      <c r="E75" s="7">
        <v>386</v>
      </c>
      <c r="F75" s="79">
        <v>1</v>
      </c>
      <c r="G75" s="36">
        <f>(SUM($F$2:F75)/96*100)</f>
        <v>92.70833333333334</v>
      </c>
    </row>
    <row r="76" spans="1:7" ht="15">
      <c r="A76" s="8"/>
      <c r="B76" s="19"/>
      <c r="C76" s="7">
        <v>294</v>
      </c>
      <c r="D76" s="6">
        <v>1910</v>
      </c>
      <c r="E76" s="7">
        <v>389</v>
      </c>
      <c r="F76" s="79">
        <v>1</v>
      </c>
      <c r="G76" s="36">
        <f>(SUM($F$2:F76)/96*100)</f>
        <v>93.75</v>
      </c>
    </row>
    <row r="77" spans="1:7" ht="15">
      <c r="A77" s="3"/>
      <c r="B77" s="3"/>
      <c r="C77" s="7">
        <v>295</v>
      </c>
      <c r="D77" s="6">
        <v>1939</v>
      </c>
      <c r="E77" s="7">
        <v>401</v>
      </c>
      <c r="F77" s="79">
        <v>1</v>
      </c>
      <c r="G77" s="36">
        <f>(SUM($F$2:F77)/96*100)</f>
        <v>94.79166666666666</v>
      </c>
    </row>
    <row r="78" spans="1:7" ht="15">
      <c r="A78" s="3"/>
      <c r="B78" s="3"/>
      <c r="C78" s="7">
        <v>297</v>
      </c>
      <c r="D78" s="6">
        <v>1965</v>
      </c>
      <c r="E78" s="7">
        <v>421</v>
      </c>
      <c r="F78" s="79">
        <v>1</v>
      </c>
      <c r="G78" s="36">
        <f>(SUM($F$2:F78)/96*100)</f>
        <v>95.83333333333334</v>
      </c>
    </row>
    <row r="79" spans="1:8" ht="15">
      <c r="A79" s="3"/>
      <c r="B79" s="3"/>
      <c r="C79" s="7">
        <v>298</v>
      </c>
      <c r="D79" s="6">
        <v>1981</v>
      </c>
      <c r="E79" s="7">
        <v>424</v>
      </c>
      <c r="F79" s="79">
        <v>1</v>
      </c>
      <c r="G79" s="36">
        <f>(SUM($F$2:F79)/96*100)</f>
        <v>96.875</v>
      </c>
      <c r="H79" s="24"/>
    </row>
    <row r="80" spans="1:7" ht="15">
      <c r="A80" s="3"/>
      <c r="B80" s="3"/>
      <c r="C80" s="7">
        <v>311</v>
      </c>
      <c r="D80" s="6">
        <v>1966</v>
      </c>
      <c r="E80" s="7">
        <v>440</v>
      </c>
      <c r="F80" s="79">
        <v>1</v>
      </c>
      <c r="G80" s="36">
        <f>(SUM($F$2:F80)/96*100)</f>
        <v>97.91666666666666</v>
      </c>
    </row>
    <row r="81" spans="1:7" ht="15">
      <c r="A81" s="3"/>
      <c r="B81" s="3"/>
      <c r="C81" s="7">
        <v>314</v>
      </c>
      <c r="D81" s="6">
        <v>1963</v>
      </c>
      <c r="E81" s="12">
        <v>442</v>
      </c>
      <c r="F81" s="79">
        <v>1</v>
      </c>
      <c r="G81" s="36">
        <f>(SUM($F$2:F81)/96*100)</f>
        <v>98.95833333333334</v>
      </c>
    </row>
    <row r="82" spans="1:7" ht="15">
      <c r="A82" s="3"/>
      <c r="B82" s="3"/>
      <c r="C82" s="7">
        <v>319</v>
      </c>
      <c r="D82" s="6">
        <v>2009</v>
      </c>
      <c r="E82" s="15">
        <v>474</v>
      </c>
      <c r="F82" s="79">
        <v>1</v>
      </c>
      <c r="G82" s="36">
        <f>(SUM($F$2:F82)/96*100)</f>
        <v>100</v>
      </c>
    </row>
    <row r="83" spans="1:7" ht="15">
      <c r="A83" s="3"/>
      <c r="B83" s="3"/>
      <c r="C83" s="7">
        <v>334</v>
      </c>
      <c r="D83" s="6">
        <v>1975</v>
      </c>
      <c r="E83" s="7"/>
      <c r="F83" s="79"/>
      <c r="G83" s="36"/>
    </row>
    <row r="84" spans="1:4" ht="15">
      <c r="A84" s="19"/>
      <c r="B84" s="19"/>
      <c r="C84" s="12">
        <v>334</v>
      </c>
      <c r="D84" s="11">
        <v>1992</v>
      </c>
    </row>
    <row r="85" spans="1:4" ht="15">
      <c r="A85" s="3"/>
      <c r="B85" s="3"/>
      <c r="C85" s="7">
        <v>338</v>
      </c>
      <c r="D85" s="6">
        <v>1970</v>
      </c>
    </row>
    <row r="86" spans="1:4" ht="15">
      <c r="A86" s="3"/>
      <c r="B86" s="3"/>
      <c r="C86" s="7">
        <v>353</v>
      </c>
      <c r="D86" s="6">
        <v>1999</v>
      </c>
    </row>
    <row r="87" spans="1:7" ht="15">
      <c r="A87" s="3"/>
      <c r="B87" s="3"/>
      <c r="C87" s="7">
        <v>356</v>
      </c>
      <c r="D87" s="6">
        <v>2000</v>
      </c>
      <c r="G87" s="23"/>
    </row>
    <row r="88" spans="1:8" ht="15">
      <c r="A88" s="3"/>
      <c r="B88" s="3"/>
      <c r="C88" s="7">
        <v>374</v>
      </c>
      <c r="D88" s="6">
        <v>1996</v>
      </c>
      <c r="G88" s="23"/>
      <c r="H88" s="24"/>
    </row>
    <row r="89" spans="1:8" ht="15">
      <c r="A89" s="3"/>
      <c r="B89" s="3"/>
      <c r="C89" s="7">
        <v>375</v>
      </c>
      <c r="D89" s="6">
        <v>1979</v>
      </c>
      <c r="G89" s="23"/>
      <c r="H89" s="24"/>
    </row>
    <row r="90" spans="1:8" ht="15">
      <c r="A90" s="10"/>
      <c r="B90" s="10"/>
      <c r="C90" s="7">
        <v>386</v>
      </c>
      <c r="D90" s="6">
        <v>1969</v>
      </c>
      <c r="H90" s="24"/>
    </row>
    <row r="91" spans="1:4" ht="15">
      <c r="A91" s="3"/>
      <c r="B91" s="3"/>
      <c r="C91" s="7">
        <v>389</v>
      </c>
      <c r="D91" s="6">
        <v>1995</v>
      </c>
    </row>
    <row r="92" spans="1:4" ht="15">
      <c r="A92" s="3"/>
      <c r="B92" s="3"/>
      <c r="C92" s="7">
        <v>401</v>
      </c>
      <c r="D92" s="6">
        <v>1984</v>
      </c>
    </row>
    <row r="93" spans="1:7" ht="15">
      <c r="A93" s="3"/>
      <c r="B93" s="3"/>
      <c r="C93" s="7">
        <v>421</v>
      </c>
      <c r="D93" s="6">
        <v>1907</v>
      </c>
      <c r="G93" s="22"/>
    </row>
    <row r="94" spans="1:8" ht="15">
      <c r="A94" s="19"/>
      <c r="B94" s="19"/>
      <c r="C94" s="7">
        <v>424</v>
      </c>
      <c r="D94" s="6">
        <v>1977</v>
      </c>
      <c r="G94" s="22"/>
      <c r="H94" s="26"/>
    </row>
    <row r="95" spans="1:8" ht="15">
      <c r="A95" s="19"/>
      <c r="B95" s="19"/>
      <c r="C95" s="7">
        <v>440</v>
      </c>
      <c r="D95" s="6">
        <v>1976</v>
      </c>
      <c r="H95" s="26"/>
    </row>
    <row r="96" spans="1:7" ht="15">
      <c r="A96" s="3"/>
      <c r="B96" s="3"/>
      <c r="C96" s="12">
        <v>442</v>
      </c>
      <c r="D96" s="11">
        <v>1974</v>
      </c>
      <c r="G96" s="18"/>
    </row>
    <row r="97" spans="1:8" ht="15">
      <c r="A97" s="13"/>
      <c r="B97" s="13"/>
      <c r="C97" s="15">
        <v>474</v>
      </c>
      <c r="D97" s="14">
        <v>2010</v>
      </c>
      <c r="H97" s="28"/>
    </row>
    <row r="103" spans="3:5" ht="15">
      <c r="C103" s="7">
        <v>525</v>
      </c>
      <c r="D103" s="6">
        <v>1917</v>
      </c>
      <c r="E103" t="s">
        <v>27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U38"/>
  <sheetViews>
    <sheetView zoomScalePageLayoutView="0" workbookViewId="0" topLeftCell="E1">
      <selection activeCell="N23" sqref="N23"/>
    </sheetView>
  </sheetViews>
  <sheetFormatPr defaultColWidth="9.140625" defaultRowHeight="15"/>
  <cols>
    <col min="6" max="6" width="10.140625" style="0" bestFit="1" customWidth="1"/>
    <col min="8" max="8" width="9.140625" style="22" customWidth="1"/>
  </cols>
  <sheetData>
    <row r="1" spans="1:16" s="9" customFormat="1" ht="15">
      <c r="A1" s="19"/>
      <c r="B1" s="19"/>
      <c r="C1" s="19"/>
      <c r="D1"/>
      <c r="E1" t="s">
        <v>28</v>
      </c>
      <c r="F1" s="42" t="s">
        <v>4</v>
      </c>
      <c r="G1" s="37" t="s">
        <v>5</v>
      </c>
      <c r="H1" t="s">
        <v>29</v>
      </c>
      <c r="I1"/>
      <c r="J1"/>
      <c r="K1"/>
      <c r="L1"/>
      <c r="M1" t="s">
        <v>29</v>
      </c>
      <c r="N1"/>
      <c r="O1"/>
      <c r="P1"/>
    </row>
    <row r="2" spans="1:16" s="9" customFormat="1" ht="15">
      <c r="A2" s="3"/>
      <c r="B2" s="3"/>
      <c r="C2" s="21">
        <v>64</v>
      </c>
      <c r="D2" s="20">
        <v>1984</v>
      </c>
      <c r="E2" s="21">
        <v>64</v>
      </c>
      <c r="F2" s="79">
        <v>1</v>
      </c>
      <c r="G2" s="35">
        <f>F2/31*100</f>
        <v>3.225806451612903</v>
      </c>
      <c r="H2">
        <f>LN(C2)</f>
        <v>4.1588830833596715</v>
      </c>
      <c r="I2">
        <f>LN(E2)</f>
        <v>4.1588830833596715</v>
      </c>
      <c r="J2"/>
      <c r="K2" t="s">
        <v>6</v>
      </c>
      <c r="L2" s="45">
        <f>AVERAGE(C2:C32)</f>
        <v>167.1290322580645</v>
      </c>
      <c r="M2" s="45">
        <f>AVERAGE(H2:H32)</f>
        <v>5.025376895946365</v>
      </c>
      <c r="N2"/>
      <c r="O2"/>
      <c r="P2"/>
    </row>
    <row r="3" spans="1:16" s="9" customFormat="1" ht="15">
      <c r="A3" s="3"/>
      <c r="B3" s="3"/>
      <c r="C3" s="12">
        <v>69</v>
      </c>
      <c r="D3" s="11">
        <v>2001</v>
      </c>
      <c r="E3" s="12">
        <v>69</v>
      </c>
      <c r="F3" s="79">
        <v>1</v>
      </c>
      <c r="G3" s="36">
        <f>(SUM($F$2:F3)/31*100)</f>
        <v>6.451612903225806</v>
      </c>
      <c r="H3">
        <f aca="true" t="shared" si="0" ref="H3:H32">LN(C3)</f>
        <v>4.23410650459726</v>
      </c>
      <c r="I3">
        <f aca="true" t="shared" si="1" ref="I3:I29">LN(E3)</f>
        <v>4.23410650459726</v>
      </c>
      <c r="J3"/>
      <c r="K3" t="s">
        <v>7</v>
      </c>
      <c r="L3" s="45">
        <f>STDEV(C2:C32)</f>
        <v>72.03089241683455</v>
      </c>
      <c r="M3" s="45">
        <f>STDEV(H2:H32)</f>
        <v>0.4460161627079899</v>
      </c>
      <c r="N3"/>
      <c r="O3"/>
      <c r="P3"/>
    </row>
    <row r="4" spans="1:16" s="9" customFormat="1" ht="15">
      <c r="A4" s="19"/>
      <c r="B4" s="19"/>
      <c r="C4" s="21">
        <v>85</v>
      </c>
      <c r="D4" s="20">
        <v>1985</v>
      </c>
      <c r="E4" s="21">
        <v>85</v>
      </c>
      <c r="F4" s="79">
        <v>1</v>
      </c>
      <c r="G4" s="36">
        <f>(SUM($F$2:F4)/31*100)</f>
        <v>9.67741935483871</v>
      </c>
      <c r="H4">
        <f t="shared" si="0"/>
        <v>4.442651256490317</v>
      </c>
      <c r="I4">
        <f t="shared" si="1"/>
        <v>4.442651256490317</v>
      </c>
      <c r="J4"/>
      <c r="K4"/>
      <c r="L4"/>
      <c r="M4"/>
      <c r="N4"/>
      <c r="O4"/>
      <c r="P4"/>
    </row>
    <row r="5" spans="1:16" s="9" customFormat="1" ht="15">
      <c r="A5" s="19"/>
      <c r="B5" s="19"/>
      <c r="C5" s="21">
        <v>94</v>
      </c>
      <c r="D5" s="20">
        <v>1988</v>
      </c>
      <c r="E5" s="21">
        <v>94</v>
      </c>
      <c r="F5" s="79">
        <v>1</v>
      </c>
      <c r="G5" s="36">
        <f>(SUM($F$2:F5)/31*100)</f>
        <v>12.903225806451612</v>
      </c>
      <c r="H5">
        <f t="shared" si="0"/>
        <v>4.543294782270004</v>
      </c>
      <c r="I5">
        <f t="shared" si="1"/>
        <v>4.543294782270004</v>
      </c>
      <c r="J5"/>
      <c r="K5"/>
      <c r="L5"/>
      <c r="M5"/>
      <c r="N5"/>
      <c r="O5"/>
      <c r="P5"/>
    </row>
    <row r="6" spans="1:16" s="9" customFormat="1" ht="15">
      <c r="A6" s="3"/>
      <c r="B6" s="3"/>
      <c r="C6" s="21">
        <v>96</v>
      </c>
      <c r="D6" s="20">
        <v>1981</v>
      </c>
      <c r="E6" s="21">
        <v>96</v>
      </c>
      <c r="F6" s="79">
        <v>1</v>
      </c>
      <c r="G6" s="36">
        <f>(SUM($F$2:F6)/31*100)</f>
        <v>16.129032258064516</v>
      </c>
      <c r="H6">
        <f t="shared" si="0"/>
        <v>4.564348191467836</v>
      </c>
      <c r="I6">
        <f t="shared" si="1"/>
        <v>4.564348191467836</v>
      </c>
      <c r="J6"/>
      <c r="K6"/>
      <c r="L6"/>
      <c r="M6"/>
      <c r="N6"/>
      <c r="O6"/>
      <c r="P6"/>
    </row>
    <row r="7" spans="1:9" ht="15">
      <c r="A7" s="3"/>
      <c r="B7" s="3"/>
      <c r="C7" s="12">
        <v>97</v>
      </c>
      <c r="D7" s="11">
        <v>2003</v>
      </c>
      <c r="E7" s="12">
        <v>97</v>
      </c>
      <c r="F7" s="79">
        <v>1</v>
      </c>
      <c r="G7" s="36">
        <f>(SUM($F$2:F7)/31*100)</f>
        <v>19.35483870967742</v>
      </c>
      <c r="H7">
        <f t="shared" si="0"/>
        <v>4.574710978503383</v>
      </c>
      <c r="I7">
        <f t="shared" si="1"/>
        <v>4.574710978503383</v>
      </c>
    </row>
    <row r="8" spans="1:9" ht="15">
      <c r="A8" s="19"/>
      <c r="B8" s="19"/>
      <c r="C8" s="7">
        <v>102</v>
      </c>
      <c r="D8" s="6">
        <v>1986</v>
      </c>
      <c r="E8" s="7">
        <v>102</v>
      </c>
      <c r="F8" s="79">
        <v>1</v>
      </c>
      <c r="G8" s="36">
        <f>(SUM($F$2:F8)/31*100)</f>
        <v>22.58064516129032</v>
      </c>
      <c r="H8">
        <f t="shared" si="0"/>
        <v>4.624972813284271</v>
      </c>
      <c r="I8">
        <f t="shared" si="1"/>
        <v>4.624972813284271</v>
      </c>
    </row>
    <row r="9" spans="1:9" ht="15">
      <c r="A9" s="3"/>
      <c r="B9" s="3"/>
      <c r="C9" s="7">
        <v>106</v>
      </c>
      <c r="D9" s="6">
        <v>1994</v>
      </c>
      <c r="E9" s="7">
        <v>106</v>
      </c>
      <c r="F9" s="79">
        <v>1</v>
      </c>
      <c r="G9" s="36">
        <f>(SUM($F$2:F9)/31*100)</f>
        <v>25.806451612903224</v>
      </c>
      <c r="H9">
        <f t="shared" si="0"/>
        <v>4.663439094112067</v>
      </c>
      <c r="I9">
        <f t="shared" si="1"/>
        <v>4.663439094112067</v>
      </c>
    </row>
    <row r="10" spans="1:9" ht="15">
      <c r="A10" s="3"/>
      <c r="B10" s="3"/>
      <c r="C10" s="7">
        <v>111</v>
      </c>
      <c r="D10" s="6">
        <v>1993</v>
      </c>
      <c r="E10" s="7">
        <v>111</v>
      </c>
      <c r="F10" s="79">
        <v>1</v>
      </c>
      <c r="G10" s="36">
        <f>(SUM($F$2:F10)/31*100)</f>
        <v>29.03225806451613</v>
      </c>
      <c r="H10">
        <f t="shared" si="0"/>
        <v>4.709530201312334</v>
      </c>
      <c r="I10">
        <f t="shared" si="1"/>
        <v>4.709530201312334</v>
      </c>
    </row>
    <row r="11" spans="1:9" ht="15">
      <c r="A11" s="3"/>
      <c r="B11" s="3"/>
      <c r="C11" s="7">
        <v>113</v>
      </c>
      <c r="D11" s="6">
        <v>1998</v>
      </c>
      <c r="E11" s="7">
        <v>113</v>
      </c>
      <c r="F11" s="79">
        <v>1</v>
      </c>
      <c r="G11" s="36">
        <f>(SUM($F$2:F11)/31*100)</f>
        <v>32.25806451612903</v>
      </c>
      <c r="H11">
        <f t="shared" si="0"/>
        <v>4.727387818712341</v>
      </c>
      <c r="I11">
        <f t="shared" si="1"/>
        <v>4.727387818712341</v>
      </c>
    </row>
    <row r="12" spans="1:9" ht="15">
      <c r="A12" s="3"/>
      <c r="B12" s="3"/>
      <c r="C12" s="7">
        <v>116</v>
      </c>
      <c r="D12" s="6">
        <v>1995</v>
      </c>
      <c r="E12" s="7">
        <v>116</v>
      </c>
      <c r="F12" s="79">
        <v>1</v>
      </c>
      <c r="G12" s="36">
        <f>(SUM($F$2:F12)/31*100)</f>
        <v>35.483870967741936</v>
      </c>
      <c r="H12">
        <f t="shared" si="0"/>
        <v>4.7535901911063645</v>
      </c>
      <c r="I12">
        <f t="shared" si="1"/>
        <v>4.7535901911063645</v>
      </c>
    </row>
    <row r="13" spans="1:9" ht="15">
      <c r="A13" s="3"/>
      <c r="B13" s="3"/>
      <c r="C13" s="7">
        <v>120</v>
      </c>
      <c r="D13" s="6">
        <v>1983</v>
      </c>
      <c r="E13" s="7">
        <v>120</v>
      </c>
      <c r="F13" s="79">
        <v>1</v>
      </c>
      <c r="G13" s="36">
        <f>(SUM($F$2:F13)/31*100)</f>
        <v>38.70967741935484</v>
      </c>
      <c r="H13">
        <f t="shared" si="0"/>
        <v>4.787491742782046</v>
      </c>
      <c r="I13">
        <f t="shared" si="1"/>
        <v>4.787491742782046</v>
      </c>
    </row>
    <row r="14" spans="1:9" ht="15">
      <c r="A14" s="3"/>
      <c r="B14" s="3"/>
      <c r="C14" s="7">
        <v>128</v>
      </c>
      <c r="D14" s="6">
        <v>1992</v>
      </c>
      <c r="E14" s="7">
        <v>128</v>
      </c>
      <c r="F14" s="79">
        <v>1</v>
      </c>
      <c r="G14" s="36">
        <f>(SUM($F$2:F14)/31*100)</f>
        <v>41.935483870967744</v>
      </c>
      <c r="H14">
        <f t="shared" si="0"/>
        <v>4.852030263919617</v>
      </c>
      <c r="I14">
        <f t="shared" si="1"/>
        <v>4.852030263919617</v>
      </c>
    </row>
    <row r="15" spans="1:9" ht="15">
      <c r="A15" s="3"/>
      <c r="B15" s="3"/>
      <c r="C15" s="7">
        <v>136</v>
      </c>
      <c r="D15" s="6">
        <v>1982</v>
      </c>
      <c r="E15" s="7">
        <v>136</v>
      </c>
      <c r="F15" s="79">
        <v>2</v>
      </c>
      <c r="G15" s="36">
        <f>(SUM($F$2:F15)/31*100)</f>
        <v>48.38709677419355</v>
      </c>
      <c r="H15">
        <f t="shared" si="0"/>
        <v>4.912654885736052</v>
      </c>
      <c r="I15">
        <f t="shared" si="1"/>
        <v>4.912654885736052</v>
      </c>
    </row>
    <row r="16" spans="1:9" ht="15">
      <c r="A16" s="3"/>
      <c r="B16" s="3"/>
      <c r="C16" s="7">
        <v>136</v>
      </c>
      <c r="D16" s="6">
        <v>1989</v>
      </c>
      <c r="E16" s="7">
        <v>151</v>
      </c>
      <c r="F16" s="79">
        <v>1</v>
      </c>
      <c r="G16" s="36">
        <f>(SUM($F$2:F16)/31*100)</f>
        <v>51.61290322580645</v>
      </c>
      <c r="H16">
        <f t="shared" si="0"/>
        <v>4.912654885736052</v>
      </c>
      <c r="I16">
        <f t="shared" si="1"/>
        <v>5.017279836814924</v>
      </c>
    </row>
    <row r="17" spans="1:9" ht="15">
      <c r="A17" s="3"/>
      <c r="B17" s="3"/>
      <c r="C17" s="7">
        <v>151</v>
      </c>
      <c r="D17" s="6">
        <v>2010</v>
      </c>
      <c r="E17" s="7">
        <v>164</v>
      </c>
      <c r="F17" s="79">
        <v>1</v>
      </c>
      <c r="G17" s="36">
        <f>(SUM($F$2:F17)/31*100)</f>
        <v>54.83870967741935</v>
      </c>
      <c r="H17">
        <f t="shared" si="0"/>
        <v>5.017279836814924</v>
      </c>
      <c r="I17">
        <f t="shared" si="1"/>
        <v>5.099866427824199</v>
      </c>
    </row>
    <row r="18" spans="1:9" ht="15">
      <c r="A18" s="3"/>
      <c r="B18" s="3"/>
      <c r="C18" s="7">
        <v>164</v>
      </c>
      <c r="D18" s="6">
        <v>2004</v>
      </c>
      <c r="E18" s="7">
        <v>176</v>
      </c>
      <c r="F18" s="79">
        <v>2</v>
      </c>
      <c r="G18" s="36">
        <f>(SUM($F$2:F18)/31*100)</f>
        <v>61.29032258064516</v>
      </c>
      <c r="H18">
        <f t="shared" si="0"/>
        <v>5.099866427824199</v>
      </c>
      <c r="I18">
        <f t="shared" si="1"/>
        <v>5.170483995038151</v>
      </c>
    </row>
    <row r="19" spans="1:9" ht="15.75" thickBot="1">
      <c r="A19" s="3"/>
      <c r="B19" s="3"/>
      <c r="C19" s="7">
        <v>176</v>
      </c>
      <c r="D19" s="6">
        <v>1990</v>
      </c>
      <c r="E19" s="7">
        <v>182</v>
      </c>
      <c r="F19" s="79">
        <v>1</v>
      </c>
      <c r="G19" s="36">
        <f>(SUM($F$2:F19)/31*100)</f>
        <v>64.51612903225806</v>
      </c>
      <c r="H19">
        <f t="shared" si="0"/>
        <v>5.170483995038151</v>
      </c>
      <c r="I19">
        <f t="shared" si="1"/>
        <v>5.204006687076795</v>
      </c>
    </row>
    <row r="20" spans="1:18" ht="15">
      <c r="A20" s="3"/>
      <c r="B20" s="3"/>
      <c r="C20" s="7">
        <v>176</v>
      </c>
      <c r="D20" s="6">
        <v>2000</v>
      </c>
      <c r="E20" s="7">
        <v>184</v>
      </c>
      <c r="F20" s="79">
        <v>1</v>
      </c>
      <c r="G20" s="36">
        <f>(SUM($F$2:F20)/31*100)</f>
        <v>67.74193548387096</v>
      </c>
      <c r="H20">
        <f t="shared" si="0"/>
        <v>5.170483995038151</v>
      </c>
      <c r="I20">
        <f t="shared" si="1"/>
        <v>5.214935757608986</v>
      </c>
      <c r="L20" s="75" t="s">
        <v>5</v>
      </c>
      <c r="M20" s="62" t="s">
        <v>10</v>
      </c>
      <c r="N20" s="62" t="s">
        <v>9</v>
      </c>
      <c r="O20" s="63" t="s">
        <v>11</v>
      </c>
      <c r="P20" s="64" t="s">
        <v>8</v>
      </c>
      <c r="R20" t="s">
        <v>30</v>
      </c>
    </row>
    <row r="21" spans="1:16" ht="15.75" thickBot="1">
      <c r="A21" s="8"/>
      <c r="B21" s="8"/>
      <c r="C21" s="7">
        <v>182</v>
      </c>
      <c r="D21" s="6">
        <v>1987</v>
      </c>
      <c r="E21" s="12">
        <v>219</v>
      </c>
      <c r="F21" s="79">
        <v>1</v>
      </c>
      <c r="G21" s="36">
        <f>(SUM($F$2:F21)/31*100)</f>
        <v>70.96774193548387</v>
      </c>
      <c r="H21">
        <f t="shared" si="0"/>
        <v>5.204006687076795</v>
      </c>
      <c r="I21">
        <f t="shared" si="1"/>
        <v>5.389071729816501</v>
      </c>
      <c r="L21" s="80"/>
      <c r="M21" s="67"/>
      <c r="N21" s="67"/>
      <c r="O21" s="81"/>
      <c r="P21" s="82"/>
    </row>
    <row r="22" spans="1:19" ht="15">
      <c r="A22" s="3"/>
      <c r="B22" s="3"/>
      <c r="C22" s="7">
        <v>184</v>
      </c>
      <c r="D22" s="6">
        <v>1999</v>
      </c>
      <c r="E22" s="7">
        <v>222</v>
      </c>
      <c r="F22" s="79">
        <v>1</v>
      </c>
      <c r="G22" s="36">
        <f>(SUM($F$2:F22)/31*100)</f>
        <v>74.19354838709677</v>
      </c>
      <c r="H22">
        <f t="shared" si="0"/>
        <v>5.214935757608986</v>
      </c>
      <c r="I22">
        <f t="shared" si="1"/>
        <v>5.402677381872279</v>
      </c>
      <c r="L22" s="65"/>
      <c r="M22" s="48"/>
      <c r="O22" s="67"/>
      <c r="P22" s="68"/>
      <c r="R22" t="s">
        <v>31</v>
      </c>
      <c r="S22" s="63" t="s">
        <v>32</v>
      </c>
    </row>
    <row r="23" spans="1:21" ht="15">
      <c r="A23" s="8"/>
      <c r="B23" s="8"/>
      <c r="C23" s="12">
        <v>219</v>
      </c>
      <c r="D23" s="11">
        <v>2002</v>
      </c>
      <c r="E23" s="7">
        <v>226</v>
      </c>
      <c r="F23" s="79">
        <v>1</v>
      </c>
      <c r="G23" s="36">
        <f>(SUM($F$2:F23)/31*100)</f>
        <v>77.41935483870968</v>
      </c>
      <c r="H23">
        <f t="shared" si="0"/>
        <v>5.389071729816501</v>
      </c>
      <c r="I23">
        <f t="shared" si="1"/>
        <v>5.420534999272286</v>
      </c>
      <c r="K23">
        <f>LN(N23)</f>
        <v>0.8443005156914346</v>
      </c>
      <c r="L23" s="65">
        <f>(1-M23)*100</f>
        <v>99</v>
      </c>
      <c r="M23" s="66">
        <v>0.01</v>
      </c>
      <c r="N23" s="67">
        <v>2.32635</v>
      </c>
      <c r="O23" s="67">
        <f aca="true" t="shared" si="2" ref="O23:O36">$L$3*N23</f>
        <v>167.56906657390306</v>
      </c>
      <c r="P23" s="68">
        <f aca="true" t="shared" si="3" ref="P23:P30">$L$2+O23</f>
        <v>334.69809883196757</v>
      </c>
      <c r="Q23" s="65">
        <v>99</v>
      </c>
      <c r="R23">
        <v>2.33</v>
      </c>
      <c r="S23">
        <f>$M$3*R23</f>
        <v>1.0392176591096165</v>
      </c>
      <c r="T23" s="68">
        <f>$M$2+S23</f>
        <v>6.064594555055981</v>
      </c>
      <c r="U23" s="51">
        <f>2.7183^T23</f>
        <v>430.36560703482496</v>
      </c>
    </row>
    <row r="24" spans="1:21" ht="15">
      <c r="A24" s="3"/>
      <c r="B24" s="3"/>
      <c r="C24" s="7">
        <v>222</v>
      </c>
      <c r="D24" s="6">
        <v>2005</v>
      </c>
      <c r="E24" s="7">
        <v>246</v>
      </c>
      <c r="F24" s="79">
        <v>1</v>
      </c>
      <c r="G24" s="36">
        <f>(SUM($F$2:F24)/31*100)</f>
        <v>80.64516129032258</v>
      </c>
      <c r="H24">
        <f t="shared" si="0"/>
        <v>5.402677381872279</v>
      </c>
      <c r="I24">
        <f t="shared" si="1"/>
        <v>5.5053315359323625</v>
      </c>
      <c r="K24">
        <f aca="true" t="shared" si="4" ref="K24:K36">LN(N24)</f>
        <v>0.7196673903693408</v>
      </c>
      <c r="L24" s="65">
        <f aca="true" t="shared" si="5" ref="L24:L36">(1-M24)*100</f>
        <v>98</v>
      </c>
      <c r="M24" s="66">
        <v>0.02</v>
      </c>
      <c r="N24" s="67">
        <v>2.05375</v>
      </c>
      <c r="O24" s="67">
        <f t="shared" si="2"/>
        <v>147.93344530107396</v>
      </c>
      <c r="P24" s="68">
        <f t="shared" si="3"/>
        <v>315.0624775591385</v>
      </c>
      <c r="Q24" s="65">
        <v>98</v>
      </c>
      <c r="R24">
        <v>2.06</v>
      </c>
      <c r="S24">
        <f aca="true" t="shared" si="6" ref="S24:S38">$M$3*R24</f>
        <v>0.9187932951784592</v>
      </c>
      <c r="T24" s="68">
        <f aca="true" t="shared" si="7" ref="T24:T30">$M$2+S24</f>
        <v>5.944170191124824</v>
      </c>
      <c r="U24" s="51">
        <f aca="true" t="shared" si="8" ref="U24:U38">2.7183^T24</f>
        <v>381.53779962087145</v>
      </c>
    </row>
    <row r="25" spans="1:21" ht="15">
      <c r="A25" s="3"/>
      <c r="B25" s="3"/>
      <c r="C25" s="7">
        <v>226</v>
      </c>
      <c r="D25" s="6">
        <v>2008</v>
      </c>
      <c r="E25" s="7">
        <v>254</v>
      </c>
      <c r="F25" s="79">
        <v>1</v>
      </c>
      <c r="G25" s="36">
        <f>(SUM($F$2:F25)/31*100)</f>
        <v>83.87096774193549</v>
      </c>
      <c r="H25">
        <f t="shared" si="0"/>
        <v>5.420534999272286</v>
      </c>
      <c r="I25">
        <f t="shared" si="1"/>
        <v>5.537334267018537</v>
      </c>
      <c r="K25">
        <f t="shared" si="4"/>
        <v>0.49764919464935853</v>
      </c>
      <c r="L25" s="65">
        <f t="shared" si="5"/>
        <v>95</v>
      </c>
      <c r="M25" s="66">
        <v>0.05</v>
      </c>
      <c r="N25" s="67">
        <v>1.64485</v>
      </c>
      <c r="O25" s="67">
        <f t="shared" si="2"/>
        <v>118.4800133918303</v>
      </c>
      <c r="P25" s="68">
        <f t="shared" si="3"/>
        <v>285.6090456498948</v>
      </c>
      <c r="Q25" s="65">
        <v>95</v>
      </c>
      <c r="R25">
        <v>1.64</v>
      </c>
      <c r="S25">
        <f t="shared" si="6"/>
        <v>0.7314665068411034</v>
      </c>
      <c r="T25" s="68">
        <f t="shared" si="7"/>
        <v>5.756843402787468</v>
      </c>
      <c r="U25" s="51">
        <f t="shared" si="8"/>
        <v>316.36034202939476</v>
      </c>
    </row>
    <row r="26" spans="1:21" ht="15">
      <c r="A26" s="3"/>
      <c r="B26" s="3"/>
      <c r="C26" s="7">
        <v>246</v>
      </c>
      <c r="D26" s="6">
        <v>2006</v>
      </c>
      <c r="E26" s="7">
        <v>262</v>
      </c>
      <c r="F26" s="79">
        <v>1</v>
      </c>
      <c r="G26" s="36">
        <f>(SUM($F$2:F26)/31*100)</f>
        <v>87.09677419354838</v>
      </c>
      <c r="H26">
        <f t="shared" si="0"/>
        <v>5.5053315359323625</v>
      </c>
      <c r="I26">
        <f t="shared" si="1"/>
        <v>5.568344503761097</v>
      </c>
      <c r="K26">
        <f t="shared" si="4"/>
        <v>0.24807028283806826</v>
      </c>
      <c r="L26" s="65">
        <f t="shared" si="5"/>
        <v>90</v>
      </c>
      <c r="M26" s="66">
        <v>0.1</v>
      </c>
      <c r="N26" s="67">
        <v>1.28155</v>
      </c>
      <c r="O26" s="67">
        <f t="shared" si="2"/>
        <v>92.31119017679431</v>
      </c>
      <c r="P26" s="68">
        <f t="shared" si="3"/>
        <v>259.4402224348588</v>
      </c>
      <c r="Q26" s="65">
        <v>90</v>
      </c>
      <c r="R26">
        <v>1.28</v>
      </c>
      <c r="S26">
        <f t="shared" si="6"/>
        <v>0.5709006882662271</v>
      </c>
      <c r="T26" s="68">
        <f t="shared" si="7"/>
        <v>5.596277584212592</v>
      </c>
      <c r="U26" s="51">
        <f t="shared" si="8"/>
        <v>269.43171856363807</v>
      </c>
    </row>
    <row r="27" spans="1:21" ht="15">
      <c r="A27" s="3"/>
      <c r="B27" s="3"/>
      <c r="C27" s="7">
        <v>254</v>
      </c>
      <c r="D27" s="6">
        <v>2007</v>
      </c>
      <c r="E27" s="7">
        <v>275</v>
      </c>
      <c r="F27" s="79">
        <v>1</v>
      </c>
      <c r="G27" s="36">
        <f>(SUM($F$2:F27)/31*100)</f>
        <v>90.32258064516128</v>
      </c>
      <c r="H27">
        <f t="shared" si="0"/>
        <v>5.537334267018537</v>
      </c>
      <c r="I27">
        <f t="shared" si="1"/>
        <v>5.616771097666572</v>
      </c>
      <c r="K27">
        <f t="shared" si="4"/>
        <v>-0.17242667302250198</v>
      </c>
      <c r="L27" s="65">
        <f t="shared" si="5"/>
        <v>80</v>
      </c>
      <c r="M27" s="66">
        <v>0.2</v>
      </c>
      <c r="N27" s="67">
        <v>0.84162</v>
      </c>
      <c r="O27" s="67">
        <f t="shared" si="2"/>
        <v>60.62263967585629</v>
      </c>
      <c r="P27" s="68">
        <f t="shared" si="3"/>
        <v>227.75167193392082</v>
      </c>
      <c r="Q27" s="98">
        <v>85</v>
      </c>
      <c r="R27">
        <v>1.04</v>
      </c>
      <c r="S27">
        <f t="shared" si="6"/>
        <v>0.4638568092163095</v>
      </c>
      <c r="T27" s="68">
        <f t="shared" si="7"/>
        <v>5.4892337051626745</v>
      </c>
      <c r="U27" s="51">
        <f t="shared" si="8"/>
        <v>242.08052051560296</v>
      </c>
    </row>
    <row r="28" spans="1:21" ht="15">
      <c r="A28" s="3"/>
      <c r="B28" s="3"/>
      <c r="C28" s="7">
        <v>262</v>
      </c>
      <c r="D28" s="6">
        <v>1996</v>
      </c>
      <c r="E28" s="7">
        <v>278</v>
      </c>
      <c r="F28" s="79">
        <v>2</v>
      </c>
      <c r="G28" s="36">
        <f>(SUM($F$2:F28)/31*100)</f>
        <v>96.7741935483871</v>
      </c>
      <c r="H28">
        <f t="shared" si="0"/>
        <v>5.568344503761097</v>
      </c>
      <c r="I28">
        <f t="shared" si="1"/>
        <v>5.627621113690637</v>
      </c>
      <c r="K28">
        <f t="shared" si="4"/>
        <v>-0.6455005270925923</v>
      </c>
      <c r="L28" s="65">
        <f t="shared" si="5"/>
        <v>70</v>
      </c>
      <c r="M28" s="66">
        <v>0.3</v>
      </c>
      <c r="N28" s="67">
        <v>0.5244</v>
      </c>
      <c r="O28" s="67">
        <f t="shared" si="2"/>
        <v>37.77299998338803</v>
      </c>
      <c r="P28" s="68">
        <f t="shared" si="3"/>
        <v>204.90203224145256</v>
      </c>
      <c r="Q28" s="65">
        <v>80</v>
      </c>
      <c r="R28" s="99">
        <v>0.84</v>
      </c>
      <c r="S28">
        <f t="shared" si="6"/>
        <v>0.3746535766747115</v>
      </c>
      <c r="T28" s="68">
        <f t="shared" si="7"/>
        <v>5.400030472621077</v>
      </c>
      <c r="U28" s="51">
        <f t="shared" si="8"/>
        <v>221.42115602111613</v>
      </c>
    </row>
    <row r="29" spans="1:21" ht="15">
      <c r="A29" s="3"/>
      <c r="B29" s="3"/>
      <c r="C29" s="7">
        <v>275</v>
      </c>
      <c r="D29" s="6">
        <v>1997</v>
      </c>
      <c r="E29" s="18">
        <v>315</v>
      </c>
      <c r="F29" s="79">
        <v>1</v>
      </c>
      <c r="G29" s="36">
        <f>(SUM($F$2:F29)/31*100)</f>
        <v>100</v>
      </c>
      <c r="H29">
        <f t="shared" si="0"/>
        <v>5.616771097666572</v>
      </c>
      <c r="I29">
        <f t="shared" si="1"/>
        <v>5.752572638825633</v>
      </c>
      <c r="K29">
        <f t="shared" si="4"/>
        <v>-1.3729833470602182</v>
      </c>
      <c r="L29" s="65">
        <f t="shared" si="5"/>
        <v>60</v>
      </c>
      <c r="M29" s="66">
        <v>0.4</v>
      </c>
      <c r="N29" s="67">
        <v>0.25335</v>
      </c>
      <c r="O29" s="67">
        <f t="shared" si="2"/>
        <v>18.249026593805034</v>
      </c>
      <c r="P29" s="68">
        <f t="shared" si="3"/>
        <v>185.37805885186955</v>
      </c>
      <c r="Q29" s="65">
        <v>70</v>
      </c>
      <c r="R29" s="99">
        <v>0.52</v>
      </c>
      <c r="S29">
        <f t="shared" si="6"/>
        <v>0.23192840460815475</v>
      </c>
      <c r="T29" s="68">
        <f t="shared" si="7"/>
        <v>5.25730530055452</v>
      </c>
      <c r="U29" s="51">
        <f t="shared" si="8"/>
        <v>191.97025635091626</v>
      </c>
    </row>
    <row r="30" spans="1:21" ht="15">
      <c r="A30" s="3"/>
      <c r="B30" s="3"/>
      <c r="C30" s="7">
        <v>278</v>
      </c>
      <c r="D30" s="6">
        <v>1991</v>
      </c>
      <c r="F30" s="79"/>
      <c r="G30" s="36"/>
      <c r="H30">
        <f>LN(C30)</f>
        <v>5.627621113690637</v>
      </c>
      <c r="L30" s="65">
        <f t="shared" si="5"/>
        <v>50</v>
      </c>
      <c r="M30" s="66">
        <v>0.5</v>
      </c>
      <c r="N30" s="67">
        <v>0</v>
      </c>
      <c r="O30" s="67">
        <f t="shared" si="2"/>
        <v>0</v>
      </c>
      <c r="P30" s="68">
        <f t="shared" si="3"/>
        <v>167.1290322580645</v>
      </c>
      <c r="Q30" s="65">
        <v>60</v>
      </c>
      <c r="R30" s="99">
        <v>0.25</v>
      </c>
      <c r="S30">
        <f t="shared" si="6"/>
        <v>0.11150404067699747</v>
      </c>
      <c r="T30" s="68">
        <f t="shared" si="7"/>
        <v>5.1368809366233625</v>
      </c>
      <c r="U30" s="51">
        <f t="shared" si="8"/>
        <v>170.18996872316598</v>
      </c>
    </row>
    <row r="31" spans="1:21" ht="15">
      <c r="A31" s="18"/>
      <c r="B31" s="18"/>
      <c r="C31" s="7">
        <v>278</v>
      </c>
      <c r="D31" s="6">
        <v>2009</v>
      </c>
      <c r="F31" s="79"/>
      <c r="G31" s="36"/>
      <c r="H31">
        <f t="shared" si="0"/>
        <v>5.627621113690637</v>
      </c>
      <c r="J31" s="22"/>
      <c r="K31">
        <f t="shared" si="4"/>
        <v>-1.3729833470602182</v>
      </c>
      <c r="L31" s="65">
        <f t="shared" si="5"/>
        <v>40</v>
      </c>
      <c r="M31" s="66">
        <v>0.6</v>
      </c>
      <c r="N31" s="67">
        <v>0.25335</v>
      </c>
      <c r="O31" s="67">
        <f t="shared" si="2"/>
        <v>18.249026593805034</v>
      </c>
      <c r="P31" s="68">
        <f aca="true" t="shared" si="9" ref="P31:P36">$L$2-O31</f>
        <v>148.88000566425947</v>
      </c>
      <c r="Q31" s="65">
        <v>40</v>
      </c>
      <c r="R31" s="99">
        <v>0.25</v>
      </c>
      <c r="S31">
        <f t="shared" si="6"/>
        <v>0.11150404067699747</v>
      </c>
      <c r="T31" s="68">
        <f>$M$2-S31</f>
        <v>4.913872855269367</v>
      </c>
      <c r="U31" s="51">
        <f t="shared" si="8"/>
        <v>136.17021772923187</v>
      </c>
    </row>
    <row r="32" spans="3:21" ht="15">
      <c r="C32" s="18">
        <v>315</v>
      </c>
      <c r="D32" s="14">
        <v>1965</v>
      </c>
      <c r="F32" s="79"/>
      <c r="G32" s="36"/>
      <c r="H32">
        <f t="shared" si="0"/>
        <v>5.752572638825633</v>
      </c>
      <c r="K32">
        <f t="shared" si="4"/>
        <v>-0.6455005270925923</v>
      </c>
      <c r="L32" s="65">
        <f t="shared" si="5"/>
        <v>30.000000000000004</v>
      </c>
      <c r="M32" s="66">
        <v>0.7</v>
      </c>
      <c r="N32" s="67">
        <v>0.5244</v>
      </c>
      <c r="O32" s="67">
        <f t="shared" si="2"/>
        <v>37.77299998338803</v>
      </c>
      <c r="P32" s="68">
        <f t="shared" si="9"/>
        <v>129.35603227467647</v>
      </c>
      <c r="Q32" s="65">
        <v>30</v>
      </c>
      <c r="R32" s="99">
        <v>0.52</v>
      </c>
      <c r="S32">
        <f t="shared" si="6"/>
        <v>0.23192840460815475</v>
      </c>
      <c r="T32" s="68">
        <f aca="true" t="shared" si="10" ref="T32:T38">$M$2-S32</f>
        <v>4.79344849133821</v>
      </c>
      <c r="U32" s="51">
        <f t="shared" si="8"/>
        <v>120.72081132194656</v>
      </c>
    </row>
    <row r="33" spans="6:21" ht="15">
      <c r="F33" s="79"/>
      <c r="G33" s="36"/>
      <c r="H33"/>
      <c r="K33">
        <f t="shared" si="4"/>
        <v>-0.17242667302250198</v>
      </c>
      <c r="L33" s="65">
        <f t="shared" si="5"/>
        <v>19.999999999999996</v>
      </c>
      <c r="M33" s="66">
        <v>0.8</v>
      </c>
      <c r="N33" s="69">
        <v>0.84162</v>
      </c>
      <c r="O33" s="67">
        <f t="shared" si="2"/>
        <v>60.62263967585629</v>
      </c>
      <c r="P33" s="68">
        <f t="shared" si="9"/>
        <v>106.50639258220822</v>
      </c>
      <c r="Q33" s="65">
        <v>20</v>
      </c>
      <c r="R33" s="99">
        <v>0.84</v>
      </c>
      <c r="S33">
        <f t="shared" si="6"/>
        <v>0.3746535766747115</v>
      </c>
      <c r="T33" s="68">
        <f t="shared" si="10"/>
        <v>4.650723319271653</v>
      </c>
      <c r="U33" s="51">
        <f t="shared" si="8"/>
        <v>104.66391519586591</v>
      </c>
    </row>
    <row r="34" spans="7:21" ht="15">
      <c r="G34" s="36"/>
      <c r="H34"/>
      <c r="K34">
        <f t="shared" si="4"/>
        <v>0.24807028283806826</v>
      </c>
      <c r="L34" s="65">
        <f t="shared" si="5"/>
        <v>9.999999999999998</v>
      </c>
      <c r="M34" s="66">
        <v>0.9</v>
      </c>
      <c r="N34" s="67">
        <v>1.28155</v>
      </c>
      <c r="O34" s="67">
        <f t="shared" si="2"/>
        <v>92.31119017679431</v>
      </c>
      <c r="P34" s="68">
        <f t="shared" si="9"/>
        <v>74.8178420812702</v>
      </c>
      <c r="Q34" s="98">
        <v>15</v>
      </c>
      <c r="R34" s="99">
        <v>1.04</v>
      </c>
      <c r="S34">
        <f t="shared" si="6"/>
        <v>0.4638568092163095</v>
      </c>
      <c r="T34" s="68">
        <f t="shared" si="10"/>
        <v>4.561520086730055</v>
      </c>
      <c r="U34" s="51">
        <f t="shared" si="8"/>
        <v>95.73180463675926</v>
      </c>
    </row>
    <row r="35" spans="7:21" ht="15">
      <c r="G35" s="36"/>
      <c r="H35"/>
      <c r="K35">
        <f t="shared" si="4"/>
        <v>0.49764919464935853</v>
      </c>
      <c r="L35" s="65">
        <f t="shared" si="5"/>
        <v>5.000000000000004</v>
      </c>
      <c r="M35" s="66">
        <v>0.95</v>
      </c>
      <c r="N35" s="69">
        <v>1.64485</v>
      </c>
      <c r="O35" s="67">
        <f t="shared" si="2"/>
        <v>118.4800133918303</v>
      </c>
      <c r="P35" s="68">
        <f t="shared" si="9"/>
        <v>48.649018866234215</v>
      </c>
      <c r="Q35" s="65">
        <v>10</v>
      </c>
      <c r="R35" s="99">
        <v>1.28</v>
      </c>
      <c r="S35">
        <f t="shared" si="6"/>
        <v>0.5709006882662271</v>
      </c>
      <c r="T35" s="68">
        <f t="shared" si="10"/>
        <v>4.454476207680138</v>
      </c>
      <c r="U35" s="51">
        <f t="shared" si="8"/>
        <v>86.01364835555147</v>
      </c>
    </row>
    <row r="36" spans="7:21" ht="15.75" thickBot="1">
      <c r="G36" s="36"/>
      <c r="H36"/>
      <c r="K36">
        <f t="shared" si="4"/>
        <v>0.8443005156914346</v>
      </c>
      <c r="L36" s="70">
        <f t="shared" si="5"/>
        <v>1.0000000000000009</v>
      </c>
      <c r="M36" s="71">
        <v>0.99</v>
      </c>
      <c r="N36" s="72">
        <v>2.32635</v>
      </c>
      <c r="O36" s="73">
        <f t="shared" si="2"/>
        <v>167.56906657390306</v>
      </c>
      <c r="P36" s="74">
        <f t="shared" si="9"/>
        <v>-0.44003431583854535</v>
      </c>
      <c r="Q36" s="65">
        <v>5</v>
      </c>
      <c r="R36" s="99">
        <v>1.64</v>
      </c>
      <c r="S36">
        <f t="shared" si="6"/>
        <v>0.7314665068411034</v>
      </c>
      <c r="T36" s="68">
        <f t="shared" si="10"/>
        <v>4.293910389105261</v>
      </c>
      <c r="U36" s="51">
        <f t="shared" si="8"/>
        <v>73.25445707797148</v>
      </c>
    </row>
    <row r="37" spans="17:21" ht="15">
      <c r="Q37" s="98">
        <v>2</v>
      </c>
      <c r="R37" s="99">
        <v>2.06</v>
      </c>
      <c r="S37">
        <f t="shared" si="6"/>
        <v>0.9187932951784592</v>
      </c>
      <c r="T37" s="68">
        <f t="shared" si="10"/>
        <v>4.106583600767905</v>
      </c>
      <c r="U37" s="51">
        <f t="shared" si="8"/>
        <v>60.74052195979837</v>
      </c>
    </row>
    <row r="38" spans="17:21" ht="15.75" thickBot="1">
      <c r="Q38" s="70">
        <v>1</v>
      </c>
      <c r="R38" s="99">
        <v>2.33</v>
      </c>
      <c r="S38">
        <f t="shared" si="6"/>
        <v>1.0392176591096165</v>
      </c>
      <c r="T38" s="68">
        <f t="shared" si="10"/>
        <v>3.986159236836748</v>
      </c>
      <c r="U38" s="51">
        <f t="shared" si="8"/>
        <v>53.84911042505632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P85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9.140625" style="92" customWidth="1"/>
    <col min="5" max="5" width="9.140625" style="94" customWidth="1"/>
    <col min="6" max="7" width="9.140625" style="56" customWidth="1"/>
  </cols>
  <sheetData>
    <row r="1" spans="1:7" ht="15">
      <c r="A1" s="3"/>
      <c r="B1" s="3"/>
      <c r="C1" s="3"/>
      <c r="D1" t="s">
        <v>12</v>
      </c>
      <c r="E1" t="s">
        <v>13</v>
      </c>
      <c r="F1" s="42" t="s">
        <v>4</v>
      </c>
      <c r="G1" s="37" t="s">
        <v>5</v>
      </c>
    </row>
    <row r="2" spans="1:12" ht="15">
      <c r="A2" s="3"/>
      <c r="B2" s="3"/>
      <c r="C2" s="93">
        <v>29</v>
      </c>
      <c r="D2" s="92">
        <v>2003</v>
      </c>
      <c r="E2" s="93">
        <v>29</v>
      </c>
      <c r="F2" s="79">
        <v>1</v>
      </c>
      <c r="G2" s="35">
        <f>F2/84*100</f>
        <v>1.1904761904761905</v>
      </c>
      <c r="K2" t="s">
        <v>6</v>
      </c>
      <c r="L2" s="45">
        <f>AVERAGE(C2:C85)</f>
        <v>285.26190476190476</v>
      </c>
    </row>
    <row r="3" spans="1:12" ht="15">
      <c r="A3" s="3"/>
      <c r="B3" s="3"/>
      <c r="C3" s="93">
        <v>53</v>
      </c>
      <c r="D3" s="91">
        <v>1983</v>
      </c>
      <c r="E3" s="93">
        <v>53</v>
      </c>
      <c r="F3" s="79">
        <v>1</v>
      </c>
      <c r="G3" s="36">
        <f>(SUM($F$2:F3)/84*100)</f>
        <v>2.380952380952381</v>
      </c>
      <c r="K3" t="s">
        <v>7</v>
      </c>
      <c r="L3" s="45">
        <f>STDEV(C2:C85)</f>
        <v>92.04125830334517</v>
      </c>
    </row>
    <row r="4" spans="1:7" ht="15">
      <c r="A4" s="3"/>
      <c r="B4" s="3"/>
      <c r="C4" s="93">
        <v>72</v>
      </c>
      <c r="D4" s="92">
        <v>2001</v>
      </c>
      <c r="E4" s="93">
        <v>72</v>
      </c>
      <c r="F4" s="79">
        <v>1</v>
      </c>
      <c r="G4" s="36">
        <f>(SUM($F$2:F4)/84*100)</f>
        <v>3.571428571428571</v>
      </c>
    </row>
    <row r="5" spans="1:7" ht="15">
      <c r="A5" s="3"/>
      <c r="B5" s="3"/>
      <c r="C5" s="93">
        <v>76</v>
      </c>
      <c r="D5" s="91">
        <v>1932</v>
      </c>
      <c r="E5" s="93">
        <v>76</v>
      </c>
      <c r="F5" s="79">
        <v>1</v>
      </c>
      <c r="G5" s="36">
        <f>(SUM($F$2:F5)/84*100)</f>
        <v>4.761904761904762</v>
      </c>
    </row>
    <row r="6" spans="1:7" ht="15">
      <c r="A6" s="3"/>
      <c r="B6" s="3"/>
      <c r="C6" s="93">
        <v>116</v>
      </c>
      <c r="D6" s="91">
        <v>1971</v>
      </c>
      <c r="E6" s="93">
        <v>116</v>
      </c>
      <c r="F6" s="79">
        <v>1</v>
      </c>
      <c r="G6" s="36">
        <f>(SUM($F$2:F6)/84*100)</f>
        <v>5.952380952380952</v>
      </c>
    </row>
    <row r="7" spans="1:7" ht="15">
      <c r="A7" s="3"/>
      <c r="B7" s="3"/>
      <c r="C7" s="93">
        <v>150</v>
      </c>
      <c r="D7" s="92">
        <v>2002</v>
      </c>
      <c r="E7" s="93">
        <v>150</v>
      </c>
      <c r="F7" s="79">
        <v>1</v>
      </c>
      <c r="G7" s="36">
        <f>(SUM($F$2:F7)/84*100)</f>
        <v>7.142857142857142</v>
      </c>
    </row>
    <row r="8" spans="1:7" ht="15">
      <c r="A8" s="3"/>
      <c r="B8" s="3"/>
      <c r="C8" s="93">
        <v>153</v>
      </c>
      <c r="D8" s="91">
        <v>1960</v>
      </c>
      <c r="E8" s="93">
        <v>153</v>
      </c>
      <c r="F8" s="79">
        <v>1</v>
      </c>
      <c r="G8" s="36">
        <f>(SUM($F$2:F8)/84*100)</f>
        <v>8.333333333333332</v>
      </c>
    </row>
    <row r="9" spans="1:7" ht="15">
      <c r="A9" s="3"/>
      <c r="B9" s="3"/>
      <c r="C9" s="93">
        <v>158</v>
      </c>
      <c r="D9" s="91">
        <v>1949</v>
      </c>
      <c r="E9" s="93">
        <v>158</v>
      </c>
      <c r="F9" s="79">
        <v>2</v>
      </c>
      <c r="G9" s="36">
        <f>(SUM($F$2:F9)/84*100)</f>
        <v>10.714285714285714</v>
      </c>
    </row>
    <row r="10" spans="1:7" ht="15">
      <c r="A10" s="3"/>
      <c r="B10" s="3"/>
      <c r="C10" s="7">
        <v>158</v>
      </c>
      <c r="D10" s="92">
        <v>2007</v>
      </c>
      <c r="E10" s="94">
        <v>167</v>
      </c>
      <c r="F10" s="79">
        <v>1</v>
      </c>
      <c r="G10" s="36">
        <f>(SUM($F$2:F10)/84*100)</f>
        <v>11.904761904761903</v>
      </c>
    </row>
    <row r="11" spans="1:7" ht="15">
      <c r="A11" s="3"/>
      <c r="B11" s="3"/>
      <c r="C11" s="94">
        <v>167</v>
      </c>
      <c r="D11" s="92">
        <v>1981</v>
      </c>
      <c r="E11" s="7">
        <v>186</v>
      </c>
      <c r="F11" s="79">
        <v>1</v>
      </c>
      <c r="G11" s="36">
        <f>(SUM($F$2:F11)/84*100)</f>
        <v>13.095238095238097</v>
      </c>
    </row>
    <row r="12" spans="1:7" ht="15">
      <c r="A12" s="3"/>
      <c r="B12" s="3"/>
      <c r="C12" s="7">
        <v>186</v>
      </c>
      <c r="D12" s="92">
        <v>2006</v>
      </c>
      <c r="E12" s="93">
        <v>187</v>
      </c>
      <c r="F12" s="79">
        <v>1</v>
      </c>
      <c r="G12" s="36">
        <f>(SUM($F$2:F12)/84*100)</f>
        <v>14.285714285714285</v>
      </c>
    </row>
    <row r="13" spans="1:7" ht="15">
      <c r="A13" s="3"/>
      <c r="B13" s="3"/>
      <c r="C13" s="93">
        <v>187</v>
      </c>
      <c r="D13" s="91">
        <v>1952</v>
      </c>
      <c r="E13" s="93">
        <v>189</v>
      </c>
      <c r="F13" s="79">
        <v>1</v>
      </c>
      <c r="G13" s="36">
        <f>(SUM($F$2:F13)/84*100)</f>
        <v>15.476190476190476</v>
      </c>
    </row>
    <row r="14" spans="1:7" ht="15">
      <c r="A14" s="3"/>
      <c r="B14" s="3"/>
      <c r="C14" s="93">
        <v>189</v>
      </c>
      <c r="D14" s="91">
        <v>1946</v>
      </c>
      <c r="E14" s="93">
        <v>190</v>
      </c>
      <c r="F14" s="79">
        <v>2</v>
      </c>
      <c r="G14" s="36">
        <f>(SUM($F$2:F14)/84*100)</f>
        <v>17.857142857142858</v>
      </c>
    </row>
    <row r="15" spans="1:7" ht="15">
      <c r="A15" s="3"/>
      <c r="B15" s="3"/>
      <c r="C15" s="93">
        <v>190</v>
      </c>
      <c r="D15" s="91">
        <v>1936</v>
      </c>
      <c r="E15" s="93">
        <v>214</v>
      </c>
      <c r="F15" s="79">
        <v>1</v>
      </c>
      <c r="G15" s="36">
        <f>(SUM($F$2:F15)/84*100)</f>
        <v>19.047619047619047</v>
      </c>
    </row>
    <row r="16" spans="1:7" ht="15">
      <c r="A16" s="3"/>
      <c r="B16" s="3"/>
      <c r="C16" s="7">
        <v>190</v>
      </c>
      <c r="D16" s="92">
        <v>2008</v>
      </c>
      <c r="E16" s="93">
        <v>216</v>
      </c>
      <c r="F16" s="79">
        <v>1</v>
      </c>
      <c r="G16" s="36">
        <f>(SUM($F$2:F16)/84*100)</f>
        <v>20.238095238095237</v>
      </c>
    </row>
    <row r="17" spans="1:7" ht="15">
      <c r="A17" s="3"/>
      <c r="B17" s="3"/>
      <c r="C17" s="93">
        <v>214</v>
      </c>
      <c r="D17" s="92">
        <v>2000</v>
      </c>
      <c r="E17" s="93">
        <v>220</v>
      </c>
      <c r="F17" s="79">
        <v>1</v>
      </c>
      <c r="G17" s="36">
        <f>(SUM($F$2:F17)/84*100)</f>
        <v>21.428571428571427</v>
      </c>
    </row>
    <row r="18" spans="1:7" ht="15">
      <c r="A18" s="3"/>
      <c r="B18" s="3"/>
      <c r="C18" s="93">
        <v>216</v>
      </c>
      <c r="D18" s="91">
        <v>1929</v>
      </c>
      <c r="E18" s="93">
        <v>226</v>
      </c>
      <c r="F18" s="79">
        <v>1</v>
      </c>
      <c r="G18" s="36">
        <f>(SUM($F$2:F18)/84*100)</f>
        <v>22.61904761904762</v>
      </c>
    </row>
    <row r="19" spans="1:7" ht="15.75" thickBot="1">
      <c r="A19" s="3"/>
      <c r="B19" s="3"/>
      <c r="C19" s="93">
        <v>220</v>
      </c>
      <c r="D19" s="91">
        <v>1935</v>
      </c>
      <c r="E19" s="93">
        <v>228</v>
      </c>
      <c r="F19" s="79">
        <v>1</v>
      </c>
      <c r="G19" s="36">
        <f>(SUM($F$2:F19)/84*100)</f>
        <v>23.809523809523807</v>
      </c>
    </row>
    <row r="20" spans="1:16" ht="15">
      <c r="A20" s="8"/>
      <c r="B20" s="8"/>
      <c r="C20" s="93">
        <v>226</v>
      </c>
      <c r="D20" s="91">
        <v>1984</v>
      </c>
      <c r="E20" s="93">
        <v>229</v>
      </c>
      <c r="F20" s="79">
        <v>1</v>
      </c>
      <c r="G20" s="36">
        <f>(SUM($F$2:F20)/84*100)</f>
        <v>25</v>
      </c>
      <c r="L20" s="75" t="s">
        <v>5</v>
      </c>
      <c r="M20" s="62" t="s">
        <v>10</v>
      </c>
      <c r="N20" s="62" t="s">
        <v>9</v>
      </c>
      <c r="O20" s="63" t="s">
        <v>11</v>
      </c>
      <c r="P20" s="64" t="s">
        <v>8</v>
      </c>
    </row>
    <row r="21" spans="1:16" ht="15">
      <c r="A21" s="8"/>
      <c r="B21" s="8"/>
      <c r="C21" s="93">
        <v>228</v>
      </c>
      <c r="D21" s="91">
        <v>1968</v>
      </c>
      <c r="E21" s="7">
        <v>232</v>
      </c>
      <c r="F21" s="79">
        <v>1</v>
      </c>
      <c r="G21" s="36">
        <f>(SUM($F$2:F21)/84*100)</f>
        <v>26.190476190476193</v>
      </c>
      <c r="L21" s="80"/>
      <c r="M21" s="67"/>
      <c r="N21" s="67"/>
      <c r="O21" s="81"/>
      <c r="P21" s="82"/>
    </row>
    <row r="22" spans="1:16" ht="15">
      <c r="A22" s="8"/>
      <c r="B22" s="8"/>
      <c r="C22" s="93">
        <v>229</v>
      </c>
      <c r="D22" s="92">
        <v>2011</v>
      </c>
      <c r="E22" s="93">
        <v>237</v>
      </c>
      <c r="F22" s="79">
        <v>1</v>
      </c>
      <c r="G22" s="36">
        <f>(SUM($F$2:F22)/84*100)</f>
        <v>27.380952380952383</v>
      </c>
      <c r="L22" s="65"/>
      <c r="M22" s="48"/>
      <c r="O22" s="67"/>
      <c r="P22" s="68"/>
    </row>
    <row r="23" spans="1:16" ht="15">
      <c r="A23" s="3"/>
      <c r="B23" s="3"/>
      <c r="C23" s="7">
        <v>232</v>
      </c>
      <c r="D23" s="92">
        <v>1994</v>
      </c>
      <c r="E23" s="93">
        <v>238</v>
      </c>
      <c r="F23" s="79">
        <v>1</v>
      </c>
      <c r="G23" s="36">
        <f>(SUM($F$2:F23)/84*100)</f>
        <v>28.57142857142857</v>
      </c>
      <c r="L23" s="65">
        <f>(1-M23)*100</f>
        <v>99</v>
      </c>
      <c r="M23" s="66">
        <v>0.01</v>
      </c>
      <c r="N23" s="67">
        <v>2.32635</v>
      </c>
      <c r="O23" s="67">
        <f aca="true" t="shared" si="0" ref="O23:O36">$L$3*N23</f>
        <v>214.12018125398706</v>
      </c>
      <c r="P23" s="68">
        <f aca="true" t="shared" si="1" ref="P23:P30">$L$2+O23</f>
        <v>499.3820860158918</v>
      </c>
    </row>
    <row r="24" spans="1:16" ht="15">
      <c r="A24" s="3"/>
      <c r="B24" s="3"/>
      <c r="C24" s="93">
        <v>237</v>
      </c>
      <c r="D24" s="91">
        <v>1988</v>
      </c>
      <c r="E24" s="93">
        <v>241</v>
      </c>
      <c r="F24" s="79">
        <v>1</v>
      </c>
      <c r="G24" s="36">
        <f>(SUM($F$2:F24)/84*100)</f>
        <v>29.761904761904763</v>
      </c>
      <c r="L24" s="65">
        <f aca="true" t="shared" si="2" ref="L24:L36">(1-M24)*100</f>
        <v>98</v>
      </c>
      <c r="M24" s="66">
        <v>0.02</v>
      </c>
      <c r="N24" s="67">
        <v>2.05375</v>
      </c>
      <c r="O24" s="67">
        <f t="shared" si="0"/>
        <v>189.02973424049515</v>
      </c>
      <c r="P24" s="68">
        <f t="shared" si="1"/>
        <v>474.2916390023999</v>
      </c>
    </row>
    <row r="25" spans="1:16" ht="15">
      <c r="A25" s="3"/>
      <c r="B25" s="3"/>
      <c r="C25" s="93">
        <v>238</v>
      </c>
      <c r="D25" s="91">
        <v>1939</v>
      </c>
      <c r="E25" s="93">
        <v>244</v>
      </c>
      <c r="F25" s="79">
        <v>1</v>
      </c>
      <c r="G25" s="36">
        <f>(SUM($F$2:F25)/84*100)</f>
        <v>30.952380952380953</v>
      </c>
      <c r="L25" s="65">
        <f t="shared" si="2"/>
        <v>95</v>
      </c>
      <c r="M25" s="66">
        <v>0.05</v>
      </c>
      <c r="N25" s="67">
        <v>1.64485</v>
      </c>
      <c r="O25" s="67">
        <f t="shared" si="0"/>
        <v>151.3940637202573</v>
      </c>
      <c r="P25" s="68">
        <f t="shared" si="1"/>
        <v>436.65596848216205</v>
      </c>
    </row>
    <row r="26" spans="1:16" ht="15">
      <c r="A26" s="3"/>
      <c r="B26" s="3"/>
      <c r="C26" s="93">
        <v>241</v>
      </c>
      <c r="D26" s="91">
        <v>1986</v>
      </c>
      <c r="E26" s="93">
        <v>248</v>
      </c>
      <c r="F26" s="79">
        <v>3</v>
      </c>
      <c r="G26" s="36">
        <f>(SUM($F$2:F26)/84*100)</f>
        <v>34.523809523809526</v>
      </c>
      <c r="L26" s="65">
        <f t="shared" si="2"/>
        <v>90</v>
      </c>
      <c r="M26" s="66">
        <v>0.1</v>
      </c>
      <c r="N26" s="67">
        <v>1.28155</v>
      </c>
      <c r="O26" s="67">
        <f t="shared" si="0"/>
        <v>117.955474578652</v>
      </c>
      <c r="P26" s="68">
        <f t="shared" si="1"/>
        <v>403.21737934055676</v>
      </c>
    </row>
    <row r="27" spans="1:16" ht="15">
      <c r="A27" s="3"/>
      <c r="B27" s="3"/>
      <c r="C27" s="93">
        <v>244</v>
      </c>
      <c r="D27" s="91">
        <v>1928</v>
      </c>
      <c r="E27" s="93">
        <v>250</v>
      </c>
      <c r="F27" s="79">
        <v>1</v>
      </c>
      <c r="G27" s="36">
        <f>(SUM($F$2:F27)/84*100)</f>
        <v>35.714285714285715</v>
      </c>
      <c r="L27" s="65">
        <f t="shared" si="2"/>
        <v>80</v>
      </c>
      <c r="M27" s="66">
        <v>0.2</v>
      </c>
      <c r="N27" s="67">
        <v>0.84162</v>
      </c>
      <c r="O27" s="67">
        <f t="shared" si="0"/>
        <v>77.46376381326137</v>
      </c>
      <c r="P27" s="68">
        <f t="shared" si="1"/>
        <v>362.72566857516614</v>
      </c>
    </row>
    <row r="28" spans="1:16" ht="15">
      <c r="A28" s="3"/>
      <c r="B28" s="3"/>
      <c r="C28" s="93">
        <v>248</v>
      </c>
      <c r="D28" s="91">
        <v>1943</v>
      </c>
      <c r="E28" s="93">
        <v>262</v>
      </c>
      <c r="F28" s="79">
        <v>1</v>
      </c>
      <c r="G28" s="36">
        <f>(SUM($F$2:F28)/84*100)</f>
        <v>36.904761904761905</v>
      </c>
      <c r="L28" s="65">
        <f t="shared" si="2"/>
        <v>70</v>
      </c>
      <c r="M28" s="66">
        <v>0.3</v>
      </c>
      <c r="N28" s="67">
        <v>0.5244</v>
      </c>
      <c r="O28" s="67">
        <f t="shared" si="0"/>
        <v>48.26643585427421</v>
      </c>
      <c r="P28" s="68">
        <f t="shared" si="1"/>
        <v>333.528340616179</v>
      </c>
    </row>
    <row r="29" spans="1:16" ht="15">
      <c r="A29" s="3"/>
      <c r="B29" s="3"/>
      <c r="C29" s="93">
        <v>248</v>
      </c>
      <c r="D29" s="91">
        <v>1945</v>
      </c>
      <c r="E29" s="93">
        <v>264</v>
      </c>
      <c r="F29" s="79">
        <v>1</v>
      </c>
      <c r="G29" s="36">
        <f>(SUM($F$2:F29)/84*100)</f>
        <v>38.095238095238095</v>
      </c>
      <c r="L29" s="65">
        <f t="shared" si="2"/>
        <v>60</v>
      </c>
      <c r="M29" s="66">
        <v>0.4</v>
      </c>
      <c r="N29" s="67">
        <v>0.25335</v>
      </c>
      <c r="O29" s="67">
        <f t="shared" si="0"/>
        <v>23.318652791152502</v>
      </c>
      <c r="P29" s="68">
        <f t="shared" si="1"/>
        <v>308.58055755305725</v>
      </c>
    </row>
    <row r="30" spans="1:16" ht="15">
      <c r="A30" s="13"/>
      <c r="B30" s="13"/>
      <c r="C30" s="93">
        <v>248</v>
      </c>
      <c r="D30" s="91">
        <v>1961</v>
      </c>
      <c r="E30" s="93">
        <v>270</v>
      </c>
      <c r="F30" s="79">
        <v>1</v>
      </c>
      <c r="G30" s="36">
        <f>(SUM($F$2:F30)/84*100)</f>
        <v>39.285714285714285</v>
      </c>
      <c r="L30" s="65">
        <f t="shared" si="2"/>
        <v>50</v>
      </c>
      <c r="M30" s="66">
        <v>0.5</v>
      </c>
      <c r="N30" s="67">
        <v>0</v>
      </c>
      <c r="O30" s="67">
        <f t="shared" si="0"/>
        <v>0</v>
      </c>
      <c r="P30" s="68">
        <f t="shared" si="1"/>
        <v>285.26190476190476</v>
      </c>
    </row>
    <row r="31" spans="1:16" ht="15">
      <c r="A31" s="3"/>
      <c r="B31" s="3"/>
      <c r="C31" s="93">
        <v>250</v>
      </c>
      <c r="D31" s="91">
        <v>1938</v>
      </c>
      <c r="E31" s="93">
        <v>275</v>
      </c>
      <c r="F31" s="79">
        <v>1</v>
      </c>
      <c r="G31" s="36">
        <f>(SUM($F$2:F31)/84*100)</f>
        <v>40.476190476190474</v>
      </c>
      <c r="J31" s="22"/>
      <c r="K31" s="22"/>
      <c r="L31" s="65">
        <f t="shared" si="2"/>
        <v>40</v>
      </c>
      <c r="M31" s="66">
        <v>0.6</v>
      </c>
      <c r="N31" s="67">
        <v>0.25335</v>
      </c>
      <c r="O31" s="67">
        <f t="shared" si="0"/>
        <v>23.318652791152502</v>
      </c>
      <c r="P31" s="68">
        <f aca="true" t="shared" si="3" ref="P31:P36">$L$2-O31</f>
        <v>261.94325197075227</v>
      </c>
    </row>
    <row r="32" spans="3:16" ht="15">
      <c r="C32" s="93">
        <v>262</v>
      </c>
      <c r="D32" s="91">
        <v>1957</v>
      </c>
      <c r="E32" s="93">
        <v>280</v>
      </c>
      <c r="F32" s="79">
        <v>1</v>
      </c>
      <c r="G32" s="36">
        <f>(SUM($F$2:F32)/84*100)</f>
        <v>41.66666666666667</v>
      </c>
      <c r="L32" s="65">
        <f t="shared" si="2"/>
        <v>30.000000000000004</v>
      </c>
      <c r="M32" s="66">
        <v>0.7</v>
      </c>
      <c r="N32" s="67">
        <v>0.5244</v>
      </c>
      <c r="O32" s="67">
        <f t="shared" si="0"/>
        <v>48.26643585427421</v>
      </c>
      <c r="P32" s="68">
        <f t="shared" si="3"/>
        <v>236.99546890763054</v>
      </c>
    </row>
    <row r="33" spans="3:16" ht="15">
      <c r="C33" s="93">
        <v>264</v>
      </c>
      <c r="D33" s="91">
        <v>1934</v>
      </c>
      <c r="E33" s="93">
        <v>281</v>
      </c>
      <c r="F33" s="79">
        <v>1</v>
      </c>
      <c r="G33" s="36">
        <f>(SUM($F$2:F33)/84*100)</f>
        <v>42.857142857142854</v>
      </c>
      <c r="L33" s="65">
        <f t="shared" si="2"/>
        <v>19.999999999999996</v>
      </c>
      <c r="M33" s="66">
        <v>0.8</v>
      </c>
      <c r="N33" s="69">
        <v>0.84162</v>
      </c>
      <c r="O33" s="67">
        <f t="shared" si="0"/>
        <v>77.46376381326137</v>
      </c>
      <c r="P33" s="68">
        <f t="shared" si="3"/>
        <v>207.79814094864338</v>
      </c>
    </row>
    <row r="34" spans="3:16" ht="15">
      <c r="C34" s="93">
        <v>270</v>
      </c>
      <c r="D34" s="91">
        <v>1942</v>
      </c>
      <c r="E34" s="93">
        <v>285</v>
      </c>
      <c r="F34" s="79">
        <v>1</v>
      </c>
      <c r="G34" s="36">
        <f>(SUM($F$2:F34)/84*100)</f>
        <v>44.047619047619044</v>
      </c>
      <c r="L34" s="65">
        <f t="shared" si="2"/>
        <v>9.999999999999998</v>
      </c>
      <c r="M34" s="66">
        <v>0.9</v>
      </c>
      <c r="N34" s="67">
        <v>1.28155</v>
      </c>
      <c r="O34" s="67">
        <f t="shared" si="0"/>
        <v>117.955474578652</v>
      </c>
      <c r="P34" s="68">
        <f t="shared" si="3"/>
        <v>167.30643018325276</v>
      </c>
    </row>
    <row r="35" spans="3:16" ht="15">
      <c r="C35" s="93">
        <v>275</v>
      </c>
      <c r="D35" s="91">
        <v>1962</v>
      </c>
      <c r="E35" s="93">
        <v>287</v>
      </c>
      <c r="F35" s="79">
        <v>2</v>
      </c>
      <c r="G35" s="36">
        <f>(SUM($F$2:F35)/84*100)</f>
        <v>46.42857142857143</v>
      </c>
      <c r="L35" s="65">
        <f t="shared" si="2"/>
        <v>5.000000000000004</v>
      </c>
      <c r="M35" s="66">
        <v>0.95</v>
      </c>
      <c r="N35" s="69">
        <v>1.64485</v>
      </c>
      <c r="O35" s="67">
        <f t="shared" si="0"/>
        <v>151.3940637202573</v>
      </c>
      <c r="P35" s="68">
        <f t="shared" si="3"/>
        <v>133.86784104164747</v>
      </c>
    </row>
    <row r="36" spans="3:16" ht="15.75" thickBot="1">
      <c r="C36" s="93">
        <v>280</v>
      </c>
      <c r="D36" s="91">
        <v>1958</v>
      </c>
      <c r="E36" s="93">
        <v>290</v>
      </c>
      <c r="F36" s="79">
        <v>1</v>
      </c>
      <c r="G36" s="36">
        <f>(SUM($F$2:F36)/84*100)</f>
        <v>47.61904761904761</v>
      </c>
      <c r="L36" s="70">
        <f t="shared" si="2"/>
        <v>1.0000000000000009</v>
      </c>
      <c r="M36" s="71">
        <v>0.99</v>
      </c>
      <c r="N36" s="72">
        <v>2.32635</v>
      </c>
      <c r="O36" s="73">
        <f t="shared" si="0"/>
        <v>214.12018125398706</v>
      </c>
      <c r="P36" s="74">
        <f t="shared" si="3"/>
        <v>71.1417235079177</v>
      </c>
    </row>
    <row r="37" spans="3:7" ht="15">
      <c r="C37" s="93">
        <v>281</v>
      </c>
      <c r="D37" s="91">
        <v>1948</v>
      </c>
      <c r="E37" s="93">
        <v>292</v>
      </c>
      <c r="F37" s="79">
        <v>1</v>
      </c>
      <c r="G37" s="36">
        <f>(SUM($F$2:F37)/84*100)</f>
        <v>48.80952380952381</v>
      </c>
    </row>
    <row r="38" spans="3:7" ht="15">
      <c r="C38" s="93">
        <v>285</v>
      </c>
      <c r="D38" s="91">
        <v>1955</v>
      </c>
      <c r="E38" s="93">
        <v>296</v>
      </c>
      <c r="F38" s="79">
        <v>1</v>
      </c>
      <c r="G38" s="36">
        <f>(SUM($F$2:F38)/84*100)</f>
        <v>50</v>
      </c>
    </row>
    <row r="39" spans="3:7" ht="15">
      <c r="C39" s="93">
        <v>287</v>
      </c>
      <c r="D39" s="91">
        <v>1953</v>
      </c>
      <c r="E39" s="7">
        <v>303</v>
      </c>
      <c r="F39" s="79">
        <v>2</v>
      </c>
      <c r="G39" s="36">
        <f>(SUM($F$2:F39)/84*100)</f>
        <v>52.38095238095239</v>
      </c>
    </row>
    <row r="40" spans="3:7" ht="15">
      <c r="C40" s="93">
        <v>287</v>
      </c>
      <c r="D40" s="91">
        <v>1977</v>
      </c>
      <c r="E40" s="93">
        <v>308</v>
      </c>
      <c r="F40" s="79">
        <v>2</v>
      </c>
      <c r="G40" s="36">
        <f>(SUM($F$2:F40)/84*100)</f>
        <v>54.761904761904766</v>
      </c>
    </row>
    <row r="41" spans="3:7" ht="15">
      <c r="C41" s="93">
        <v>290</v>
      </c>
      <c r="D41" s="91">
        <v>1966</v>
      </c>
      <c r="E41" s="93">
        <v>309</v>
      </c>
      <c r="F41" s="79">
        <v>1</v>
      </c>
      <c r="G41" s="36">
        <f>(SUM($F$2:F41)/84*100)</f>
        <v>55.952380952380956</v>
      </c>
    </row>
    <row r="42" spans="3:7" ht="15">
      <c r="C42" s="93">
        <v>292</v>
      </c>
      <c r="D42" s="91">
        <v>1931</v>
      </c>
      <c r="E42" s="93">
        <v>310</v>
      </c>
      <c r="F42" s="79">
        <v>1</v>
      </c>
      <c r="G42" s="36">
        <f>(SUM($F$2:F42)/84*100)</f>
        <v>57.14285714285714</v>
      </c>
    </row>
    <row r="43" spans="3:7" ht="15">
      <c r="C43" s="93">
        <v>296</v>
      </c>
      <c r="D43" s="91">
        <v>1985</v>
      </c>
      <c r="E43" s="93">
        <v>318</v>
      </c>
      <c r="F43" s="79">
        <v>2</v>
      </c>
      <c r="G43" s="36">
        <f>(SUM($F$2:F43)/84*100)</f>
        <v>59.523809523809526</v>
      </c>
    </row>
    <row r="44" spans="3:7" ht="15">
      <c r="C44" s="7">
        <v>303</v>
      </c>
      <c r="D44" s="92">
        <v>1989</v>
      </c>
      <c r="E44" s="93">
        <v>321</v>
      </c>
      <c r="F44" s="79">
        <v>1</v>
      </c>
      <c r="G44" s="36">
        <f>(SUM($F$2:F44)/84*100)</f>
        <v>60.71428571428571</v>
      </c>
    </row>
    <row r="45" spans="3:7" ht="15">
      <c r="C45" s="7">
        <v>303</v>
      </c>
      <c r="D45" s="92">
        <v>1993</v>
      </c>
      <c r="E45" s="93">
        <v>324</v>
      </c>
      <c r="F45" s="79">
        <v>1</v>
      </c>
      <c r="G45" s="36">
        <f>(SUM($F$2:F45)/84*100)</f>
        <v>61.904761904761905</v>
      </c>
    </row>
    <row r="46" spans="3:7" ht="15">
      <c r="C46" s="93">
        <v>308</v>
      </c>
      <c r="D46" s="91">
        <v>1969</v>
      </c>
      <c r="E46" s="93">
        <v>326</v>
      </c>
      <c r="F46" s="79">
        <v>1</v>
      </c>
      <c r="G46" s="36">
        <f>(SUM($F$2:F46)/84*100)</f>
        <v>63.095238095238095</v>
      </c>
    </row>
    <row r="47" spans="3:7" ht="15">
      <c r="C47" s="93">
        <v>308</v>
      </c>
      <c r="D47" s="92">
        <v>1991</v>
      </c>
      <c r="E47" s="7">
        <v>327</v>
      </c>
      <c r="F47" s="79">
        <v>1</v>
      </c>
      <c r="G47" s="36">
        <f>(SUM($F$2:F47)/84*100)</f>
        <v>64.28571428571429</v>
      </c>
    </row>
    <row r="48" spans="3:7" ht="15">
      <c r="C48" s="93">
        <v>309</v>
      </c>
      <c r="D48" s="91">
        <v>1956</v>
      </c>
      <c r="E48" s="93">
        <v>330</v>
      </c>
      <c r="F48" s="79">
        <v>1</v>
      </c>
      <c r="G48" s="36">
        <f>(SUM($F$2:F48)/84*100)</f>
        <v>65.47619047619048</v>
      </c>
    </row>
    <row r="49" spans="3:7" ht="15">
      <c r="C49" s="93">
        <v>310</v>
      </c>
      <c r="D49" s="91">
        <v>1944</v>
      </c>
      <c r="E49" s="93">
        <v>332</v>
      </c>
      <c r="F49" s="79">
        <v>3</v>
      </c>
      <c r="G49" s="36">
        <f>(SUM($F$2:F49)/84*100)</f>
        <v>69.04761904761905</v>
      </c>
    </row>
    <row r="50" spans="3:7" ht="15">
      <c r="C50" s="93">
        <v>318</v>
      </c>
      <c r="D50" s="92">
        <v>1990</v>
      </c>
      <c r="E50" s="93">
        <v>336</v>
      </c>
      <c r="F50" s="79">
        <v>1</v>
      </c>
      <c r="G50" s="36">
        <f>(SUM($F$2:F50)/84*100)</f>
        <v>70.23809523809523</v>
      </c>
    </row>
    <row r="51" spans="3:7" ht="15">
      <c r="C51" s="7">
        <v>318</v>
      </c>
      <c r="D51" s="92">
        <v>1997</v>
      </c>
      <c r="E51" s="93">
        <v>344</v>
      </c>
      <c r="F51" s="79">
        <v>1</v>
      </c>
      <c r="G51" s="36">
        <f>(SUM($F$2:F51)/84*100)</f>
        <v>71.42857142857143</v>
      </c>
    </row>
    <row r="52" spans="3:7" ht="15">
      <c r="C52" s="93">
        <v>321</v>
      </c>
      <c r="D52" s="91">
        <v>1950</v>
      </c>
      <c r="E52" s="93">
        <v>348</v>
      </c>
      <c r="F52" s="79">
        <v>1</v>
      </c>
      <c r="G52" s="36">
        <f>(SUM($F$2:F52)/84*100)</f>
        <v>72.61904761904762</v>
      </c>
    </row>
    <row r="53" spans="3:7" ht="15">
      <c r="C53" s="93">
        <v>324</v>
      </c>
      <c r="D53" s="91">
        <v>1930</v>
      </c>
      <c r="E53" s="93">
        <v>349</v>
      </c>
      <c r="F53" s="79">
        <v>2</v>
      </c>
      <c r="G53" s="36">
        <f>(SUM($F$2:F53)/84*100)</f>
        <v>75</v>
      </c>
    </row>
    <row r="54" spans="3:7" ht="15">
      <c r="C54" s="93">
        <v>326</v>
      </c>
      <c r="D54" s="91">
        <v>1951</v>
      </c>
      <c r="E54" s="93">
        <v>350</v>
      </c>
      <c r="F54" s="79">
        <v>2</v>
      </c>
      <c r="G54" s="36">
        <f>(SUM($F$2:F54)/84*100)</f>
        <v>77.38095238095238</v>
      </c>
    </row>
    <row r="55" spans="3:7" ht="15">
      <c r="C55" s="7">
        <v>327</v>
      </c>
      <c r="D55" s="92">
        <v>1992</v>
      </c>
      <c r="E55" s="93">
        <v>353</v>
      </c>
      <c r="F55" s="79">
        <v>1</v>
      </c>
      <c r="G55" s="36">
        <f>(SUM($F$2:F55)/84*100)</f>
        <v>78.57142857142857</v>
      </c>
    </row>
    <row r="56" spans="3:7" ht="15">
      <c r="C56" s="93">
        <v>330</v>
      </c>
      <c r="D56" s="91">
        <v>1970</v>
      </c>
      <c r="E56" s="93">
        <v>354</v>
      </c>
      <c r="F56" s="79">
        <v>1</v>
      </c>
      <c r="G56" s="36">
        <f>(SUM($F$2:F56)/84*100)</f>
        <v>79.76190476190477</v>
      </c>
    </row>
    <row r="57" spans="3:7" ht="15">
      <c r="C57" s="93">
        <v>332</v>
      </c>
      <c r="D57" s="91">
        <v>1963</v>
      </c>
      <c r="E57" s="93">
        <v>360</v>
      </c>
      <c r="F57" s="79">
        <v>1</v>
      </c>
      <c r="G57" s="36">
        <f>(SUM($F$2:F57)/84*100)</f>
        <v>80.95238095238095</v>
      </c>
    </row>
    <row r="58" spans="3:7" ht="15">
      <c r="C58" s="93">
        <v>332</v>
      </c>
      <c r="D58" s="91">
        <v>1974</v>
      </c>
      <c r="E58" s="93">
        <v>364</v>
      </c>
      <c r="F58" s="79">
        <v>1</v>
      </c>
      <c r="G58" s="36">
        <f>(SUM($F$2:F58)/84*100)</f>
        <v>82.14285714285714</v>
      </c>
    </row>
    <row r="59" spans="3:7" ht="15">
      <c r="C59" s="7">
        <v>332</v>
      </c>
      <c r="D59" s="92">
        <v>1995</v>
      </c>
      <c r="E59" s="7">
        <v>365</v>
      </c>
      <c r="F59" s="79">
        <v>1</v>
      </c>
      <c r="G59" s="36">
        <f>(SUM($F$2:F59)/84*100)</f>
        <v>83.33333333333334</v>
      </c>
    </row>
    <row r="60" spans="3:7" ht="15">
      <c r="C60" s="93">
        <v>336</v>
      </c>
      <c r="D60" s="91">
        <v>1947</v>
      </c>
      <c r="E60" s="93">
        <v>366</v>
      </c>
      <c r="F60" s="79">
        <v>1</v>
      </c>
      <c r="G60" s="36">
        <f>(SUM($F$2:F60)/84*100)</f>
        <v>84.52380952380952</v>
      </c>
    </row>
    <row r="61" spans="3:7" ht="15">
      <c r="C61" s="93">
        <v>344</v>
      </c>
      <c r="D61" s="91">
        <v>1979</v>
      </c>
      <c r="E61" s="93">
        <v>370</v>
      </c>
      <c r="F61" s="79">
        <v>2</v>
      </c>
      <c r="G61" s="36">
        <f>(SUM($F$2:F61)/84*100)</f>
        <v>86.90476190476191</v>
      </c>
    </row>
    <row r="62" spans="3:7" ht="15">
      <c r="C62" s="93">
        <v>348</v>
      </c>
      <c r="D62" s="91">
        <v>1959</v>
      </c>
      <c r="E62" s="93">
        <v>380</v>
      </c>
      <c r="F62" s="79">
        <v>1</v>
      </c>
      <c r="G62" s="36">
        <f>(SUM($F$2:F62)/84*100)</f>
        <v>88.09523809523809</v>
      </c>
    </row>
    <row r="63" spans="3:7" ht="15">
      <c r="C63" s="93">
        <v>349</v>
      </c>
      <c r="D63" s="91">
        <v>1964</v>
      </c>
      <c r="E63" s="7">
        <v>385</v>
      </c>
      <c r="F63" s="79">
        <v>1</v>
      </c>
      <c r="G63" s="36">
        <f>(SUM($F$2:F63)/84*100)</f>
        <v>89.28571428571429</v>
      </c>
    </row>
    <row r="64" spans="3:7" ht="15">
      <c r="C64" s="93">
        <v>349</v>
      </c>
      <c r="D64" s="91">
        <v>1987</v>
      </c>
      <c r="E64" s="7">
        <v>388</v>
      </c>
      <c r="F64" s="79">
        <v>1</v>
      </c>
      <c r="G64" s="36">
        <f>(SUM($F$2:F64)/84*100)</f>
        <v>90.47619047619048</v>
      </c>
    </row>
    <row r="65" spans="3:7" ht="15">
      <c r="C65" s="93">
        <v>350</v>
      </c>
      <c r="D65" s="91">
        <v>1973</v>
      </c>
      <c r="E65" s="7">
        <v>395</v>
      </c>
      <c r="F65" s="79">
        <v>1</v>
      </c>
      <c r="G65" s="36">
        <f>(SUM($F$2:F65)/84*100)</f>
        <v>91.66666666666666</v>
      </c>
    </row>
    <row r="66" spans="3:7" ht="15">
      <c r="C66" s="93">
        <v>350</v>
      </c>
      <c r="D66" s="91">
        <v>1978</v>
      </c>
      <c r="E66" s="93">
        <v>400</v>
      </c>
      <c r="F66" s="79">
        <v>1</v>
      </c>
      <c r="G66" s="36">
        <f>(SUM($F$2:F66)/84*100)</f>
        <v>92.85714285714286</v>
      </c>
    </row>
    <row r="67" spans="3:7" ht="15">
      <c r="C67" s="93">
        <v>353</v>
      </c>
      <c r="D67" s="91">
        <v>1982</v>
      </c>
      <c r="E67" s="93">
        <v>406</v>
      </c>
      <c r="F67" s="79">
        <v>1</v>
      </c>
      <c r="G67" s="36">
        <f>(SUM($F$2:F67)/84*100)</f>
        <v>94.04761904761905</v>
      </c>
    </row>
    <row r="68" spans="3:7" ht="15">
      <c r="C68" s="93">
        <v>354</v>
      </c>
      <c r="D68" s="91">
        <v>1976</v>
      </c>
      <c r="E68" s="7">
        <v>409</v>
      </c>
      <c r="F68" s="79">
        <v>1</v>
      </c>
      <c r="G68" s="36">
        <f>(SUM($F$2:F68)/84*100)</f>
        <v>95.23809523809523</v>
      </c>
    </row>
    <row r="69" spans="3:7" ht="15">
      <c r="C69" s="93">
        <v>360</v>
      </c>
      <c r="D69" s="91">
        <v>1941</v>
      </c>
      <c r="E69" s="93">
        <v>424</v>
      </c>
      <c r="F69" s="79">
        <v>1</v>
      </c>
      <c r="G69" s="36">
        <f>(SUM($F$2:F69)/84*100)</f>
        <v>96.42857142857143</v>
      </c>
    </row>
    <row r="70" spans="3:7" ht="15">
      <c r="C70" s="93">
        <v>364</v>
      </c>
      <c r="D70" s="91">
        <v>1967</v>
      </c>
      <c r="E70" s="7">
        <v>430</v>
      </c>
      <c r="F70" s="79">
        <v>1</v>
      </c>
      <c r="G70" s="36">
        <f>(SUM($F$2:F70)/84*100)</f>
        <v>97.61904761904762</v>
      </c>
    </row>
    <row r="71" spans="3:7" ht="15">
      <c r="C71" s="7">
        <v>365</v>
      </c>
      <c r="D71" s="92">
        <v>2004</v>
      </c>
      <c r="E71" s="93">
        <v>449</v>
      </c>
      <c r="F71" s="79">
        <v>1</v>
      </c>
      <c r="G71" s="36">
        <f>(SUM($F$2:F71)/84*100)</f>
        <v>98.80952380952381</v>
      </c>
    </row>
    <row r="72" spans="3:7" ht="15">
      <c r="C72" s="93">
        <v>366</v>
      </c>
      <c r="D72" s="91">
        <v>1933</v>
      </c>
      <c r="E72" s="15">
        <v>505</v>
      </c>
      <c r="F72" s="79">
        <v>1</v>
      </c>
      <c r="G72" s="36">
        <f>(SUM($F$2:F72)/84*100)</f>
        <v>100</v>
      </c>
    </row>
    <row r="73" spans="3:7" ht="15">
      <c r="C73" s="93">
        <v>370</v>
      </c>
      <c r="D73" s="91">
        <v>1937</v>
      </c>
      <c r="G73" s="96"/>
    </row>
    <row r="74" spans="3:7" ht="15">
      <c r="C74" s="93">
        <v>370</v>
      </c>
      <c r="D74" s="91">
        <v>1940</v>
      </c>
      <c r="G74" s="61"/>
    </row>
    <row r="75" spans="3:7" ht="15">
      <c r="C75" s="93">
        <v>380</v>
      </c>
      <c r="D75" s="91">
        <v>1972</v>
      </c>
      <c r="G75" s="61"/>
    </row>
    <row r="76" spans="3:7" ht="15">
      <c r="C76" s="7">
        <v>385</v>
      </c>
      <c r="D76" s="92">
        <v>1998</v>
      </c>
      <c r="G76" s="61"/>
    </row>
    <row r="77" spans="3:4" ht="15">
      <c r="C77" s="7">
        <v>388</v>
      </c>
      <c r="D77" s="92">
        <v>1999</v>
      </c>
    </row>
    <row r="78" spans="3:4" ht="15">
      <c r="C78" s="7">
        <v>395</v>
      </c>
      <c r="D78" s="92">
        <v>2005</v>
      </c>
    </row>
    <row r="79" spans="3:4" ht="15">
      <c r="C79" s="93">
        <v>400</v>
      </c>
      <c r="D79" s="91">
        <v>1980</v>
      </c>
    </row>
    <row r="80" spans="3:4" ht="15">
      <c r="C80" s="93">
        <v>406</v>
      </c>
      <c r="D80" s="91">
        <v>1975</v>
      </c>
    </row>
    <row r="81" spans="3:4" ht="15">
      <c r="C81" s="7">
        <v>409</v>
      </c>
      <c r="D81" s="92">
        <v>1996</v>
      </c>
    </row>
    <row r="82" spans="3:4" ht="15">
      <c r="C82" s="93">
        <v>424</v>
      </c>
      <c r="D82" s="91">
        <v>1965</v>
      </c>
    </row>
    <row r="83" spans="3:4" ht="15">
      <c r="C83" s="7">
        <v>430</v>
      </c>
      <c r="D83" s="92">
        <v>2010</v>
      </c>
    </row>
    <row r="84" spans="3:4" ht="15">
      <c r="C84" s="93">
        <v>449</v>
      </c>
      <c r="D84" s="91">
        <v>1954</v>
      </c>
    </row>
    <row r="85" spans="3:4" ht="15">
      <c r="C85" s="15">
        <v>505</v>
      </c>
      <c r="D85" s="95">
        <v>2009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1"/>
  <sheetViews>
    <sheetView zoomScalePageLayoutView="0" workbookViewId="0" topLeftCell="A1">
      <selection activeCell="H35" sqref="H35"/>
    </sheetView>
  </sheetViews>
  <sheetFormatPr defaultColWidth="9.140625" defaultRowHeight="15"/>
  <sheetData>
    <row r="1" spans="1:7" ht="15">
      <c r="A1" s="3"/>
      <c r="B1" s="3"/>
      <c r="C1" s="3"/>
      <c r="D1" t="s">
        <v>12</v>
      </c>
      <c r="E1" t="s">
        <v>13</v>
      </c>
      <c r="F1" s="42" t="s">
        <v>4</v>
      </c>
      <c r="G1" s="37" t="s">
        <v>5</v>
      </c>
    </row>
    <row r="2" spans="1:12" ht="15">
      <c r="A2" s="3"/>
      <c r="B2" s="3"/>
      <c r="C2" s="7">
        <v>190</v>
      </c>
      <c r="D2" s="6">
        <v>1961</v>
      </c>
      <c r="E2" s="7">
        <v>190</v>
      </c>
      <c r="F2" s="79">
        <v>1</v>
      </c>
      <c r="G2" s="35">
        <f>F2/110*100</f>
        <v>0.9090909090909091</v>
      </c>
      <c r="K2" t="s">
        <v>6</v>
      </c>
      <c r="L2" s="45">
        <f>AVERAGE(C2:C111)</f>
        <v>579.4363636363636</v>
      </c>
    </row>
    <row r="3" spans="1:12" ht="15">
      <c r="A3" s="3"/>
      <c r="B3" s="3"/>
      <c r="C3" s="7">
        <v>205</v>
      </c>
      <c r="D3" s="6">
        <v>2003</v>
      </c>
      <c r="E3" s="7">
        <v>205</v>
      </c>
      <c r="F3" s="79">
        <v>1</v>
      </c>
      <c r="G3" s="36">
        <f>(SUM($F$2:F3)/110*100)</f>
        <v>1.8181818181818181</v>
      </c>
      <c r="K3" t="s">
        <v>7</v>
      </c>
      <c r="L3" s="45">
        <f>STDEV(C2:C111)</f>
        <v>175.3302272108592</v>
      </c>
    </row>
    <row r="4" spans="1:7" ht="15">
      <c r="A4" s="3"/>
      <c r="B4" s="3"/>
      <c r="C4" s="7">
        <v>240</v>
      </c>
      <c r="D4" s="6">
        <v>1954</v>
      </c>
      <c r="E4" s="7">
        <v>240</v>
      </c>
      <c r="F4" s="79">
        <v>1</v>
      </c>
      <c r="G4" s="36">
        <f>(SUM($F$2:F4)/110*100)</f>
        <v>2.727272727272727</v>
      </c>
    </row>
    <row r="5" spans="1:7" ht="15">
      <c r="A5" s="3"/>
      <c r="B5" s="3"/>
      <c r="C5" s="7">
        <v>243</v>
      </c>
      <c r="D5" s="6">
        <v>1939</v>
      </c>
      <c r="E5" s="7">
        <v>243</v>
      </c>
      <c r="F5" s="79">
        <v>1</v>
      </c>
      <c r="G5" s="36">
        <f>(SUM($F$2:F5)/110*100)</f>
        <v>3.6363636363636362</v>
      </c>
    </row>
    <row r="6" spans="1:7" ht="15">
      <c r="A6" s="3"/>
      <c r="B6" s="3"/>
      <c r="C6" s="7">
        <v>252</v>
      </c>
      <c r="D6" s="6">
        <v>1990</v>
      </c>
      <c r="E6" s="7">
        <v>252</v>
      </c>
      <c r="F6" s="79">
        <v>1</v>
      </c>
      <c r="G6" s="36">
        <f>(SUM($F$2:F6)/110*100)</f>
        <v>4.545454545454546</v>
      </c>
    </row>
    <row r="7" spans="1:7" ht="15">
      <c r="A7" s="3"/>
      <c r="B7" s="3"/>
      <c r="C7" s="7">
        <v>258</v>
      </c>
      <c r="D7" s="6">
        <v>1921</v>
      </c>
      <c r="E7" s="7">
        <v>258</v>
      </c>
      <c r="F7" s="79">
        <v>1</v>
      </c>
      <c r="G7" s="36">
        <f>(SUM($F$2:F7)/110*100)</f>
        <v>5.454545454545454</v>
      </c>
    </row>
    <row r="8" spans="1:7" ht="15">
      <c r="A8" s="3"/>
      <c r="B8" s="3"/>
      <c r="C8" s="7">
        <v>260</v>
      </c>
      <c r="D8" s="6">
        <v>1904</v>
      </c>
      <c r="E8" s="7">
        <v>260</v>
      </c>
      <c r="F8" s="79">
        <v>1</v>
      </c>
      <c r="G8" s="36">
        <f>(SUM($F$2:F8)/110*100)</f>
        <v>6.363636363636363</v>
      </c>
    </row>
    <row r="9" spans="1:7" ht="15">
      <c r="A9" s="3"/>
      <c r="B9" s="3"/>
      <c r="C9" s="7">
        <v>268</v>
      </c>
      <c r="D9" s="6">
        <v>1996</v>
      </c>
      <c r="E9" s="7">
        <v>268</v>
      </c>
      <c r="F9" s="79">
        <v>1</v>
      </c>
      <c r="G9" s="36">
        <f>(SUM($F$2:F9)/110*100)</f>
        <v>7.2727272727272725</v>
      </c>
    </row>
    <row r="10" spans="1:7" ht="15">
      <c r="A10" s="3"/>
      <c r="B10" s="3"/>
      <c r="C10" s="7">
        <v>284</v>
      </c>
      <c r="D10" s="6">
        <v>1973</v>
      </c>
      <c r="E10" s="7">
        <v>284</v>
      </c>
      <c r="F10" s="79">
        <v>1</v>
      </c>
      <c r="G10" s="36">
        <f>(SUM($F$2:F10)/110*100)</f>
        <v>8.181818181818182</v>
      </c>
    </row>
    <row r="11" spans="1:7" ht="15">
      <c r="A11" s="3"/>
      <c r="B11" s="3"/>
      <c r="C11" s="7">
        <v>310</v>
      </c>
      <c r="D11" s="6">
        <v>1911</v>
      </c>
      <c r="E11" s="7">
        <v>310</v>
      </c>
      <c r="F11" s="79">
        <v>1</v>
      </c>
      <c r="G11" s="36">
        <f>(SUM($F$2:F11)/110*100)</f>
        <v>9.090909090909092</v>
      </c>
    </row>
    <row r="12" spans="1:7" ht="15">
      <c r="A12" s="3"/>
      <c r="B12" s="3"/>
      <c r="C12" s="7">
        <v>318</v>
      </c>
      <c r="D12" s="6">
        <v>1959</v>
      </c>
      <c r="E12" s="7">
        <v>318</v>
      </c>
      <c r="F12" s="79">
        <v>1</v>
      </c>
      <c r="G12" s="36">
        <f>(SUM($F$2:F12)/110*100)</f>
        <v>10</v>
      </c>
    </row>
    <row r="13" spans="1:7" ht="15">
      <c r="A13" s="3"/>
      <c r="B13" s="3"/>
      <c r="C13" s="7">
        <v>337</v>
      </c>
      <c r="D13" s="6">
        <v>1917</v>
      </c>
      <c r="E13" s="7">
        <v>337</v>
      </c>
      <c r="F13" s="79">
        <v>1</v>
      </c>
      <c r="G13" s="36">
        <f>(SUM($F$2:F13)/110*100)</f>
        <v>10.909090909090908</v>
      </c>
    </row>
    <row r="14" spans="1:7" ht="15">
      <c r="A14" s="3"/>
      <c r="B14" s="3"/>
      <c r="C14" s="7">
        <v>361</v>
      </c>
      <c r="D14" s="6">
        <v>1928</v>
      </c>
      <c r="E14" s="7">
        <v>361</v>
      </c>
      <c r="F14" s="79">
        <v>1</v>
      </c>
      <c r="G14" s="36">
        <f>(SUM($F$2:F14)/110*100)</f>
        <v>11.818181818181818</v>
      </c>
    </row>
    <row r="15" spans="1:7" ht="15">
      <c r="A15" s="3"/>
      <c r="B15" s="3"/>
      <c r="C15" s="7">
        <v>365</v>
      </c>
      <c r="D15" s="6">
        <v>1929</v>
      </c>
      <c r="E15" s="7">
        <v>365</v>
      </c>
      <c r="F15" s="79">
        <v>1</v>
      </c>
      <c r="G15" s="36">
        <f>(SUM($F$2:F15)/110*100)</f>
        <v>12.727272727272727</v>
      </c>
    </row>
    <row r="16" spans="1:7" ht="15">
      <c r="A16" s="3"/>
      <c r="B16" s="3"/>
      <c r="C16" s="7">
        <v>399</v>
      </c>
      <c r="D16" s="6">
        <v>1997</v>
      </c>
      <c r="E16" s="7">
        <v>399</v>
      </c>
      <c r="F16" s="79">
        <v>1</v>
      </c>
      <c r="G16" s="36">
        <f>(SUM($F$2:F16)/110*100)</f>
        <v>13.636363636363635</v>
      </c>
    </row>
    <row r="17" spans="1:7" ht="15">
      <c r="A17" s="3"/>
      <c r="B17" s="3"/>
      <c r="C17" s="7">
        <v>406</v>
      </c>
      <c r="D17" s="6">
        <v>1938</v>
      </c>
      <c r="E17" s="7">
        <v>406</v>
      </c>
      <c r="F17" s="79">
        <v>1</v>
      </c>
      <c r="G17" s="36">
        <f>(SUM($F$2:F17)/110*100)</f>
        <v>14.545454545454545</v>
      </c>
    </row>
    <row r="18" spans="1:7" ht="15">
      <c r="A18" s="3"/>
      <c r="B18" s="3"/>
      <c r="C18" s="7">
        <v>408</v>
      </c>
      <c r="D18" s="6">
        <v>1918</v>
      </c>
      <c r="E18" s="7">
        <v>408</v>
      </c>
      <c r="F18" s="79">
        <v>1</v>
      </c>
      <c r="G18" s="36">
        <f>(SUM($F$2:F18)/110*100)</f>
        <v>15.454545454545453</v>
      </c>
    </row>
    <row r="19" spans="1:7" ht="15.75" thickBot="1">
      <c r="A19" s="3"/>
      <c r="B19" s="3"/>
      <c r="C19" s="7">
        <v>410</v>
      </c>
      <c r="D19" s="6">
        <v>1982</v>
      </c>
      <c r="E19" s="7">
        <v>410</v>
      </c>
      <c r="F19" s="79">
        <v>1</v>
      </c>
      <c r="G19" s="36">
        <f>(SUM($F$2:F19)/110*100)</f>
        <v>16.363636363636363</v>
      </c>
    </row>
    <row r="20" spans="1:16" ht="15">
      <c r="A20" s="3"/>
      <c r="B20" s="3"/>
      <c r="C20" s="7">
        <v>411</v>
      </c>
      <c r="D20" s="6">
        <v>1960</v>
      </c>
      <c r="E20" s="7">
        <v>411</v>
      </c>
      <c r="F20" s="79">
        <v>1</v>
      </c>
      <c r="G20" s="36">
        <f>(SUM($F$2:F20)/110*100)</f>
        <v>17.272727272727273</v>
      </c>
      <c r="L20" s="75" t="s">
        <v>5</v>
      </c>
      <c r="M20" s="62" t="s">
        <v>10</v>
      </c>
      <c r="N20" s="62" t="s">
        <v>9</v>
      </c>
      <c r="O20" s="63" t="s">
        <v>11</v>
      </c>
      <c r="P20" s="64" t="s">
        <v>8</v>
      </c>
    </row>
    <row r="21" spans="1:16" ht="15">
      <c r="A21" s="3"/>
      <c r="B21" s="3"/>
      <c r="C21" s="7">
        <v>414</v>
      </c>
      <c r="D21" s="6">
        <v>1950</v>
      </c>
      <c r="E21" s="7">
        <v>414</v>
      </c>
      <c r="F21" s="79">
        <v>1</v>
      </c>
      <c r="G21" s="36">
        <f>(SUM($F$2:F21)/110*100)</f>
        <v>18.181818181818183</v>
      </c>
      <c r="L21" s="80"/>
      <c r="M21" s="67"/>
      <c r="N21" s="67"/>
      <c r="O21" s="81"/>
      <c r="P21" s="82"/>
    </row>
    <row r="22" spans="1:16" ht="15">
      <c r="A22" s="3"/>
      <c r="B22" s="3"/>
      <c r="C22" s="7">
        <v>419</v>
      </c>
      <c r="D22" s="6">
        <v>1988</v>
      </c>
      <c r="E22" s="7">
        <v>419</v>
      </c>
      <c r="F22" s="79">
        <v>1</v>
      </c>
      <c r="G22" s="36">
        <f>(SUM($F$2:F22)/110*100)</f>
        <v>19.090909090909093</v>
      </c>
      <c r="L22" s="65"/>
      <c r="M22" s="48"/>
      <c r="O22" s="67"/>
      <c r="P22" s="68"/>
    </row>
    <row r="23" spans="1:16" ht="15">
      <c r="A23" s="3"/>
      <c r="B23" s="3"/>
      <c r="C23" s="7">
        <v>421</v>
      </c>
      <c r="D23" s="6">
        <v>1927</v>
      </c>
      <c r="E23" s="7">
        <v>421</v>
      </c>
      <c r="F23" s="79">
        <v>1</v>
      </c>
      <c r="G23" s="36">
        <f>(SUM($F$2:F23)/110*100)</f>
        <v>20</v>
      </c>
      <c r="L23" s="65">
        <f>(1-M23)*100</f>
        <v>99</v>
      </c>
      <c r="M23" s="66">
        <v>0.01</v>
      </c>
      <c r="N23" s="67">
        <v>2.32635</v>
      </c>
      <c r="O23" s="67">
        <f aca="true" t="shared" si="0" ref="O23:O36">$L$3*N23</f>
        <v>407.8794740719823</v>
      </c>
      <c r="P23" s="68">
        <f aca="true" t="shared" si="1" ref="P23:P30">$L$2+O23</f>
        <v>987.315837708346</v>
      </c>
    </row>
    <row r="24" spans="1:16" ht="15">
      <c r="A24" s="3"/>
      <c r="B24" s="3"/>
      <c r="C24" s="7">
        <v>436</v>
      </c>
      <c r="D24" s="6">
        <v>1994</v>
      </c>
      <c r="E24" s="7">
        <v>436</v>
      </c>
      <c r="F24" s="79">
        <v>1</v>
      </c>
      <c r="G24" s="36">
        <f>(SUM($F$2:F24)/110*100)</f>
        <v>20.909090909090907</v>
      </c>
      <c r="L24" s="65">
        <f aca="true" t="shared" si="2" ref="L24:L36">(1-M24)*100</f>
        <v>98</v>
      </c>
      <c r="M24" s="66">
        <v>0.02</v>
      </c>
      <c r="N24" s="67">
        <v>2.05375</v>
      </c>
      <c r="O24" s="67">
        <f t="shared" si="0"/>
        <v>360.08445413430206</v>
      </c>
      <c r="P24" s="68">
        <f t="shared" si="1"/>
        <v>939.5208177706656</v>
      </c>
    </row>
    <row r="25" spans="1:16" ht="15">
      <c r="A25" s="3"/>
      <c r="B25" s="3"/>
      <c r="C25" s="7">
        <v>446</v>
      </c>
      <c r="D25" s="6">
        <v>1972</v>
      </c>
      <c r="E25" s="7">
        <v>446</v>
      </c>
      <c r="F25" s="79">
        <v>1</v>
      </c>
      <c r="G25" s="36">
        <f>(SUM($F$2:F25)/110*100)</f>
        <v>21.818181818181817</v>
      </c>
      <c r="L25" s="65">
        <f t="shared" si="2"/>
        <v>95</v>
      </c>
      <c r="M25" s="66">
        <v>0.05</v>
      </c>
      <c r="N25" s="67">
        <v>1.64485</v>
      </c>
      <c r="O25" s="67">
        <f t="shared" si="0"/>
        <v>288.3919242277817</v>
      </c>
      <c r="P25" s="68">
        <f t="shared" si="1"/>
        <v>867.8282878641453</v>
      </c>
    </row>
    <row r="26" spans="1:16" ht="15">
      <c r="A26" s="3"/>
      <c r="B26" s="3"/>
      <c r="C26" s="7">
        <v>447</v>
      </c>
      <c r="D26" s="6">
        <v>1905</v>
      </c>
      <c r="E26" s="7">
        <v>447</v>
      </c>
      <c r="F26" s="79">
        <v>1</v>
      </c>
      <c r="G26" s="36">
        <f>(SUM($F$2:F26)/110*100)</f>
        <v>22.727272727272727</v>
      </c>
      <c r="L26" s="65">
        <f t="shared" si="2"/>
        <v>90</v>
      </c>
      <c r="M26" s="66">
        <v>0.1</v>
      </c>
      <c r="N26" s="67">
        <v>1.28155</v>
      </c>
      <c r="O26" s="67">
        <f t="shared" si="0"/>
        <v>224.6944526820766</v>
      </c>
      <c r="P26" s="68">
        <f t="shared" si="1"/>
        <v>804.1308163184401</v>
      </c>
    </row>
    <row r="27" spans="1:16" ht="15">
      <c r="A27" s="3"/>
      <c r="B27" s="3"/>
      <c r="C27" s="7">
        <v>450</v>
      </c>
      <c r="D27" s="6">
        <v>1987</v>
      </c>
      <c r="E27" s="7">
        <v>450</v>
      </c>
      <c r="F27" s="79">
        <v>1</v>
      </c>
      <c r="G27" s="36">
        <f>(SUM($F$2:F27)/110*100)</f>
        <v>23.636363636363637</v>
      </c>
      <c r="L27" s="65">
        <f t="shared" si="2"/>
        <v>80</v>
      </c>
      <c r="M27" s="66">
        <v>0.2</v>
      </c>
      <c r="N27" s="67">
        <v>0.84162</v>
      </c>
      <c r="O27" s="67">
        <f t="shared" si="0"/>
        <v>147.56142582520332</v>
      </c>
      <c r="P27" s="68">
        <f t="shared" si="1"/>
        <v>726.9977894615669</v>
      </c>
    </row>
    <row r="28" spans="1:16" ht="15">
      <c r="A28" s="3"/>
      <c r="B28" s="3"/>
      <c r="C28" s="7">
        <v>452</v>
      </c>
      <c r="D28" s="6">
        <v>1934</v>
      </c>
      <c r="E28" s="7">
        <v>452</v>
      </c>
      <c r="F28" s="79">
        <v>2</v>
      </c>
      <c r="G28" s="36">
        <f>(SUM($F$2:F28)/110*100)</f>
        <v>25.454545454545453</v>
      </c>
      <c r="L28" s="65">
        <f t="shared" si="2"/>
        <v>70</v>
      </c>
      <c r="M28" s="66">
        <v>0.3</v>
      </c>
      <c r="N28" s="67">
        <v>0.5244</v>
      </c>
      <c r="O28" s="67">
        <f t="shared" si="0"/>
        <v>91.94317114937455</v>
      </c>
      <c r="P28" s="68">
        <f t="shared" si="1"/>
        <v>671.3795347857381</v>
      </c>
    </row>
    <row r="29" spans="1:16" ht="15">
      <c r="A29" s="3"/>
      <c r="B29" s="3"/>
      <c r="C29" s="7">
        <v>452</v>
      </c>
      <c r="D29" s="6">
        <v>1936</v>
      </c>
      <c r="E29" s="7">
        <v>454</v>
      </c>
      <c r="F29" s="79">
        <v>1</v>
      </c>
      <c r="G29" s="36">
        <f>(SUM($F$2:F29)/110*100)</f>
        <v>26.36363636363636</v>
      </c>
      <c r="L29" s="65">
        <f t="shared" si="2"/>
        <v>60</v>
      </c>
      <c r="M29" s="66">
        <v>0.4</v>
      </c>
      <c r="N29" s="67">
        <v>0.25335</v>
      </c>
      <c r="O29" s="67">
        <f t="shared" si="0"/>
        <v>44.41991306387118</v>
      </c>
      <c r="P29" s="68">
        <f t="shared" si="1"/>
        <v>623.8562767002347</v>
      </c>
    </row>
    <row r="30" spans="1:16" ht="15">
      <c r="A30" s="3"/>
      <c r="B30" s="3"/>
      <c r="C30" s="7">
        <v>454</v>
      </c>
      <c r="D30" s="6">
        <v>1991</v>
      </c>
      <c r="E30" s="7">
        <v>460</v>
      </c>
      <c r="F30" s="79">
        <v>2</v>
      </c>
      <c r="G30" s="36">
        <f>(SUM($F$2:F30)/110*100)</f>
        <v>28.18181818181818</v>
      </c>
      <c r="L30" s="65">
        <f t="shared" si="2"/>
        <v>50</v>
      </c>
      <c r="M30" s="66">
        <v>0.5</v>
      </c>
      <c r="N30" s="67">
        <v>0</v>
      </c>
      <c r="O30" s="67">
        <f t="shared" si="0"/>
        <v>0</v>
      </c>
      <c r="P30" s="68">
        <f t="shared" si="1"/>
        <v>579.4363636363636</v>
      </c>
    </row>
    <row r="31" spans="1:16" ht="15">
      <c r="A31" s="3"/>
      <c r="B31" s="3"/>
      <c r="C31" s="7">
        <v>460</v>
      </c>
      <c r="D31" s="6">
        <v>1906</v>
      </c>
      <c r="E31" s="7">
        <v>461</v>
      </c>
      <c r="F31" s="79">
        <v>1</v>
      </c>
      <c r="G31" s="36">
        <f>(SUM($F$2:F31)/110*100)</f>
        <v>29.09090909090909</v>
      </c>
      <c r="J31" s="22"/>
      <c r="K31" s="22"/>
      <c r="L31" s="65">
        <f t="shared" si="2"/>
        <v>40</v>
      </c>
      <c r="M31" s="66">
        <v>0.6</v>
      </c>
      <c r="N31" s="67">
        <v>0.25335</v>
      </c>
      <c r="O31" s="67">
        <f t="shared" si="0"/>
        <v>44.41991306387118</v>
      </c>
      <c r="P31" s="68">
        <f aca="true" t="shared" si="3" ref="P31:P36">$L$2-O31</f>
        <v>535.0164505724924</v>
      </c>
    </row>
    <row r="32" spans="1:16" ht="15">
      <c r="A32" s="3"/>
      <c r="B32" s="3"/>
      <c r="C32" s="7">
        <v>460</v>
      </c>
      <c r="D32" s="6">
        <v>1971</v>
      </c>
      <c r="E32" s="7">
        <v>476</v>
      </c>
      <c r="F32" s="79">
        <v>2</v>
      </c>
      <c r="G32" s="36">
        <f>(SUM($F$2:F32)/110*100)</f>
        <v>30.909090909090907</v>
      </c>
      <c r="L32" s="65">
        <f t="shared" si="2"/>
        <v>30.000000000000004</v>
      </c>
      <c r="M32" s="66">
        <v>0.7</v>
      </c>
      <c r="N32" s="67">
        <v>0.5244</v>
      </c>
      <c r="O32" s="67">
        <f t="shared" si="0"/>
        <v>91.94317114937455</v>
      </c>
      <c r="P32" s="68">
        <f t="shared" si="3"/>
        <v>487.493192486989</v>
      </c>
    </row>
    <row r="33" spans="1:16" ht="15">
      <c r="A33" s="3"/>
      <c r="B33" s="3"/>
      <c r="C33" s="7">
        <v>461</v>
      </c>
      <c r="D33" s="6">
        <v>1963</v>
      </c>
      <c r="E33" s="7">
        <v>477</v>
      </c>
      <c r="F33" s="79">
        <v>1</v>
      </c>
      <c r="G33" s="36">
        <f>(SUM($F$2:F33)/110*100)</f>
        <v>31.818181818181817</v>
      </c>
      <c r="L33" s="65">
        <f t="shared" si="2"/>
        <v>19.999999999999996</v>
      </c>
      <c r="M33" s="66">
        <v>0.8</v>
      </c>
      <c r="N33" s="69">
        <v>0.84162</v>
      </c>
      <c r="O33" s="67">
        <f t="shared" si="0"/>
        <v>147.56142582520332</v>
      </c>
      <c r="P33" s="68">
        <f t="shared" si="3"/>
        <v>431.8749378111603</v>
      </c>
    </row>
    <row r="34" spans="1:16" ht="15">
      <c r="A34" s="3"/>
      <c r="B34" s="3"/>
      <c r="C34" s="7">
        <v>476</v>
      </c>
      <c r="D34" s="6">
        <v>1916</v>
      </c>
      <c r="E34" s="7">
        <v>482</v>
      </c>
      <c r="F34" s="79">
        <v>1</v>
      </c>
      <c r="G34" s="36">
        <f>(SUM($F$2:F34)/110*100)</f>
        <v>32.72727272727273</v>
      </c>
      <c r="L34" s="65">
        <f t="shared" si="2"/>
        <v>9.999999999999998</v>
      </c>
      <c r="M34" s="66">
        <v>0.9</v>
      </c>
      <c r="N34" s="67">
        <v>1.28155</v>
      </c>
      <c r="O34" s="67">
        <f t="shared" si="0"/>
        <v>224.6944526820766</v>
      </c>
      <c r="P34" s="68">
        <f t="shared" si="3"/>
        <v>354.741910954287</v>
      </c>
    </row>
    <row r="35" spans="1:16" ht="15">
      <c r="A35" s="3"/>
      <c r="B35" s="3"/>
      <c r="C35" s="7">
        <v>476</v>
      </c>
      <c r="D35" s="6">
        <v>1942</v>
      </c>
      <c r="E35" s="7">
        <v>496</v>
      </c>
      <c r="F35" s="79">
        <v>1</v>
      </c>
      <c r="G35" s="36">
        <f>(SUM($F$2:F35)/110*100)</f>
        <v>33.63636363636363</v>
      </c>
      <c r="L35" s="65">
        <f t="shared" si="2"/>
        <v>5.000000000000004</v>
      </c>
      <c r="M35" s="66">
        <v>0.95</v>
      </c>
      <c r="N35" s="69">
        <v>1.64485</v>
      </c>
      <c r="O35" s="67">
        <f t="shared" si="0"/>
        <v>288.3919242277817</v>
      </c>
      <c r="P35" s="68">
        <f t="shared" si="3"/>
        <v>291.04443940858187</v>
      </c>
    </row>
    <row r="36" spans="1:16" ht="15.75" thickBot="1">
      <c r="A36" s="3"/>
      <c r="B36" s="3"/>
      <c r="C36" s="7">
        <v>477</v>
      </c>
      <c r="D36" s="6">
        <v>1975</v>
      </c>
      <c r="E36" s="7">
        <v>510</v>
      </c>
      <c r="F36" s="79">
        <v>1</v>
      </c>
      <c r="G36" s="36">
        <f>(SUM($F$2:F36)/110*100)</f>
        <v>34.54545454545455</v>
      </c>
      <c r="L36" s="70">
        <f t="shared" si="2"/>
        <v>1.0000000000000009</v>
      </c>
      <c r="M36" s="71">
        <v>0.99</v>
      </c>
      <c r="N36" s="72">
        <v>2.32635</v>
      </c>
      <c r="O36" s="73">
        <f t="shared" si="0"/>
        <v>407.8794740719823</v>
      </c>
      <c r="P36" s="74">
        <f t="shared" si="3"/>
        <v>171.55688956438127</v>
      </c>
    </row>
    <row r="37" spans="1:7" ht="15">
      <c r="A37" s="3"/>
      <c r="B37" s="3"/>
      <c r="C37" s="7">
        <v>482</v>
      </c>
      <c r="D37" s="6">
        <v>1969</v>
      </c>
      <c r="E37" s="7">
        <v>514</v>
      </c>
      <c r="F37" s="79">
        <v>1</v>
      </c>
      <c r="G37" s="36">
        <f>(SUM($F$2:F37)/110*100)</f>
        <v>35.45454545454545</v>
      </c>
    </row>
    <row r="38" spans="1:7" ht="15">
      <c r="A38" s="3"/>
      <c r="B38" s="3"/>
      <c r="C38" s="7">
        <v>496</v>
      </c>
      <c r="D38" s="6">
        <v>1910</v>
      </c>
      <c r="E38" s="7">
        <v>522</v>
      </c>
      <c r="F38" s="79">
        <v>1</v>
      </c>
      <c r="G38" s="36">
        <f>(SUM($F$2:F38)/110*100)</f>
        <v>36.36363636363637</v>
      </c>
    </row>
    <row r="39" spans="1:7" ht="15">
      <c r="A39" s="3"/>
      <c r="B39" s="3"/>
      <c r="C39" s="7">
        <v>510</v>
      </c>
      <c r="D39" s="6">
        <v>1909</v>
      </c>
      <c r="E39" s="7">
        <v>530</v>
      </c>
      <c r="F39" s="79">
        <v>2</v>
      </c>
      <c r="G39" s="36">
        <f>(SUM($F$2:F39)/110*100)</f>
        <v>38.18181818181819</v>
      </c>
    </row>
    <row r="40" spans="1:7" ht="15">
      <c r="A40" s="3"/>
      <c r="B40" s="3"/>
      <c r="C40" s="7">
        <v>514</v>
      </c>
      <c r="D40" s="6">
        <v>1976</v>
      </c>
      <c r="E40" s="7">
        <v>535</v>
      </c>
      <c r="F40" s="79">
        <v>2</v>
      </c>
      <c r="G40" s="36">
        <f>(SUM($F$2:F40)/110*100)</f>
        <v>40</v>
      </c>
    </row>
    <row r="41" spans="1:7" ht="15">
      <c r="A41" s="3"/>
      <c r="B41" s="3"/>
      <c r="C41" s="7">
        <v>522</v>
      </c>
      <c r="D41" s="6">
        <v>1937</v>
      </c>
      <c r="E41" s="7">
        <v>542</v>
      </c>
      <c r="F41" s="79">
        <v>1</v>
      </c>
      <c r="G41" s="36">
        <f>(SUM($F$2:F41)/110*100)</f>
        <v>40.909090909090914</v>
      </c>
    </row>
    <row r="42" spans="1:7" ht="15">
      <c r="A42" s="3"/>
      <c r="B42" s="3"/>
      <c r="C42" s="7">
        <v>530</v>
      </c>
      <c r="D42" s="6">
        <v>1966</v>
      </c>
      <c r="E42" s="7">
        <v>543</v>
      </c>
      <c r="F42" s="79">
        <v>1</v>
      </c>
      <c r="G42" s="36">
        <f>(SUM($F$2:F42)/110*100)</f>
        <v>41.81818181818181</v>
      </c>
    </row>
    <row r="43" spans="1:7" ht="15">
      <c r="A43" s="3"/>
      <c r="B43" s="3"/>
      <c r="C43" s="7">
        <v>530</v>
      </c>
      <c r="D43" s="6">
        <v>1984</v>
      </c>
      <c r="E43" s="7">
        <v>550</v>
      </c>
      <c r="F43" s="79">
        <v>1</v>
      </c>
      <c r="G43" s="36">
        <f>(SUM($F$2:F43)/110*100)</f>
        <v>42.72727272727273</v>
      </c>
    </row>
    <row r="44" spans="1:7" ht="15">
      <c r="A44" s="3"/>
      <c r="B44" s="3"/>
      <c r="C44" s="7">
        <v>535</v>
      </c>
      <c r="D44" s="6">
        <v>1951</v>
      </c>
      <c r="E44" s="7">
        <v>552</v>
      </c>
      <c r="F44" s="79">
        <v>1</v>
      </c>
      <c r="G44" s="36">
        <f>(SUM($F$2:F44)/110*100)</f>
        <v>43.63636363636363</v>
      </c>
    </row>
    <row r="45" spans="1:7" ht="15">
      <c r="A45" s="3"/>
      <c r="B45" s="3"/>
      <c r="C45" s="12">
        <v>535</v>
      </c>
      <c r="D45" s="11">
        <v>2005</v>
      </c>
      <c r="E45" s="7">
        <v>561</v>
      </c>
      <c r="F45" s="79">
        <v>1</v>
      </c>
      <c r="G45" s="36">
        <f>(SUM($F$2:F45)/110*100)</f>
        <v>44.54545454545455</v>
      </c>
    </row>
    <row r="46" spans="1:7" ht="15">
      <c r="A46" s="3"/>
      <c r="B46" s="3"/>
      <c r="C46" s="7">
        <v>542</v>
      </c>
      <c r="D46" s="6">
        <v>1956</v>
      </c>
      <c r="E46" s="7">
        <v>564</v>
      </c>
      <c r="F46" s="79">
        <v>1</v>
      </c>
      <c r="G46" s="36">
        <f>(SUM($F$2:F46)/110*100)</f>
        <v>45.45454545454545</v>
      </c>
    </row>
    <row r="47" spans="1:7" ht="15">
      <c r="A47" s="3"/>
      <c r="B47" s="3"/>
      <c r="C47" s="7">
        <v>543</v>
      </c>
      <c r="D47" s="6">
        <v>2007</v>
      </c>
      <c r="E47" s="7">
        <v>569</v>
      </c>
      <c r="F47" s="79">
        <v>1</v>
      </c>
      <c r="G47" s="36">
        <f>(SUM($F$2:F47)/110*100)</f>
        <v>46.36363636363636</v>
      </c>
    </row>
    <row r="48" spans="1:7" ht="15">
      <c r="A48" s="3"/>
      <c r="B48" s="3"/>
      <c r="C48" s="7">
        <v>550</v>
      </c>
      <c r="D48" s="6">
        <v>1983</v>
      </c>
      <c r="E48" s="7">
        <v>575</v>
      </c>
      <c r="F48" s="79">
        <v>1</v>
      </c>
      <c r="G48" s="36">
        <f>(SUM($F$2:F48)/110*100)</f>
        <v>47.27272727272727</v>
      </c>
    </row>
    <row r="49" spans="1:7" ht="15">
      <c r="A49" s="3"/>
      <c r="B49" s="3"/>
      <c r="C49" s="7">
        <v>552</v>
      </c>
      <c r="D49" s="6">
        <v>1908</v>
      </c>
      <c r="E49" s="7">
        <v>585</v>
      </c>
      <c r="F49" s="79">
        <v>1</v>
      </c>
      <c r="G49" s="36">
        <f>(SUM($F$2:F49)/110*100)</f>
        <v>48.18181818181818</v>
      </c>
    </row>
    <row r="50" spans="1:7" ht="15">
      <c r="A50" s="3"/>
      <c r="B50" s="3"/>
      <c r="C50" s="7">
        <v>561</v>
      </c>
      <c r="D50" s="6">
        <v>1926</v>
      </c>
      <c r="E50" s="7">
        <v>588</v>
      </c>
      <c r="F50" s="79">
        <v>1</v>
      </c>
      <c r="G50" s="36">
        <f>(SUM($F$2:F50)/110*100)</f>
        <v>49.09090909090909</v>
      </c>
    </row>
    <row r="51" spans="1:7" ht="15">
      <c r="A51" s="3"/>
      <c r="B51" s="3"/>
      <c r="C51" s="7">
        <v>564</v>
      </c>
      <c r="D51" s="6">
        <v>2004</v>
      </c>
      <c r="E51" s="7">
        <v>589</v>
      </c>
      <c r="F51" s="79">
        <v>1</v>
      </c>
      <c r="G51" s="36">
        <f>(SUM($F$2:F51)/110*100)</f>
        <v>50</v>
      </c>
    </row>
    <row r="52" spans="1:7" ht="15">
      <c r="A52" s="3"/>
      <c r="B52" s="3"/>
      <c r="C52" s="7">
        <v>569</v>
      </c>
      <c r="D52" s="6">
        <v>1957</v>
      </c>
      <c r="E52" s="7">
        <v>596</v>
      </c>
      <c r="F52" s="79">
        <v>1</v>
      </c>
      <c r="G52" s="36">
        <f>(SUM($F$2:F52)/110*100)</f>
        <v>50.90909090909091</v>
      </c>
    </row>
    <row r="53" spans="1:7" ht="15">
      <c r="A53" s="3"/>
      <c r="B53" s="3"/>
      <c r="C53" s="7">
        <v>575</v>
      </c>
      <c r="D53" s="6">
        <v>1949</v>
      </c>
      <c r="E53" s="12">
        <v>597</v>
      </c>
      <c r="F53" s="79">
        <v>1</v>
      </c>
      <c r="G53" s="36">
        <f>(SUM($F$2:F53)/110*100)</f>
        <v>51.81818181818182</v>
      </c>
    </row>
    <row r="54" spans="1:7" ht="15">
      <c r="A54" s="3"/>
      <c r="B54" s="3"/>
      <c r="C54" s="7">
        <v>585</v>
      </c>
      <c r="D54" s="6">
        <v>1989</v>
      </c>
      <c r="E54" s="7">
        <v>600</v>
      </c>
      <c r="F54" s="79">
        <v>1</v>
      </c>
      <c r="G54" s="36">
        <f>(SUM($F$2:F54)/110*100)</f>
        <v>52.72727272727272</v>
      </c>
    </row>
    <row r="55" spans="1:7" ht="15">
      <c r="A55" s="3"/>
      <c r="B55" s="3"/>
      <c r="C55" s="7">
        <v>588</v>
      </c>
      <c r="D55" s="6">
        <v>1901</v>
      </c>
      <c r="E55" s="7">
        <v>605</v>
      </c>
      <c r="F55" s="79">
        <v>1</v>
      </c>
      <c r="G55" s="36">
        <f>(SUM($F$2:F55)/110*100)</f>
        <v>53.63636363636364</v>
      </c>
    </row>
    <row r="56" spans="1:7" ht="15">
      <c r="A56" s="3"/>
      <c r="B56" s="3"/>
      <c r="C56" s="7">
        <v>589</v>
      </c>
      <c r="D56" s="6">
        <v>1935</v>
      </c>
      <c r="E56" s="7">
        <v>610</v>
      </c>
      <c r="F56" s="79">
        <v>1</v>
      </c>
      <c r="G56" s="36">
        <f>(SUM($F$2:F56)/110*100)</f>
        <v>54.54545454545454</v>
      </c>
    </row>
    <row r="57" spans="1:7" ht="15">
      <c r="A57" s="3"/>
      <c r="B57" s="3"/>
      <c r="C57" s="7">
        <v>596</v>
      </c>
      <c r="D57" s="6">
        <v>2009</v>
      </c>
      <c r="E57" s="7">
        <v>612</v>
      </c>
      <c r="F57" s="79">
        <v>1</v>
      </c>
      <c r="G57" s="36">
        <f>(SUM($F$2:F57)/110*100)</f>
        <v>55.45454545454545</v>
      </c>
    </row>
    <row r="58" spans="1:7" ht="15">
      <c r="A58" s="3"/>
      <c r="B58" s="3"/>
      <c r="C58" s="12">
        <v>597</v>
      </c>
      <c r="D58" s="11">
        <v>2002</v>
      </c>
      <c r="E58" s="7">
        <v>615</v>
      </c>
      <c r="F58" s="79">
        <v>1</v>
      </c>
      <c r="G58" s="36">
        <f>(SUM($F$2:F58)/110*100)</f>
        <v>56.36363636363636</v>
      </c>
    </row>
    <row r="59" spans="1:7" ht="15">
      <c r="A59" s="3"/>
      <c r="B59" s="3"/>
      <c r="C59" s="7">
        <v>600</v>
      </c>
      <c r="D59" s="6">
        <v>1953</v>
      </c>
      <c r="E59" s="7">
        <v>642</v>
      </c>
      <c r="F59" s="79">
        <v>3</v>
      </c>
      <c r="G59" s="36">
        <f>(SUM($F$2:F59)/110*100)</f>
        <v>59.09090909090909</v>
      </c>
    </row>
    <row r="60" spans="1:7" ht="15">
      <c r="A60" s="3"/>
      <c r="B60" s="3"/>
      <c r="C60" s="7">
        <v>605</v>
      </c>
      <c r="D60" s="6">
        <v>1986</v>
      </c>
      <c r="E60" s="7">
        <v>645</v>
      </c>
      <c r="F60" s="79">
        <v>1</v>
      </c>
      <c r="G60" s="36">
        <f>(SUM($F$2:F60)/110*100)</f>
        <v>60</v>
      </c>
    </row>
    <row r="61" spans="1:7" ht="15">
      <c r="A61" s="3"/>
      <c r="B61" s="3"/>
      <c r="C61" s="7">
        <v>610</v>
      </c>
      <c r="D61" s="6">
        <v>1977</v>
      </c>
      <c r="E61" s="7">
        <v>647</v>
      </c>
      <c r="F61" s="79">
        <v>2</v>
      </c>
      <c r="G61" s="36">
        <f>(SUM($F$2:F61)/110*100)</f>
        <v>61.81818181818181</v>
      </c>
    </row>
    <row r="62" spans="1:7" ht="15">
      <c r="A62" s="3"/>
      <c r="B62" s="3"/>
      <c r="C62" s="7">
        <v>612</v>
      </c>
      <c r="D62" s="6">
        <v>1920</v>
      </c>
      <c r="E62" s="7">
        <v>650</v>
      </c>
      <c r="F62" s="79">
        <v>2</v>
      </c>
      <c r="G62" s="36">
        <f>(SUM($F$2:F62)/110*100)</f>
        <v>63.63636363636363</v>
      </c>
    </row>
    <row r="63" spans="1:7" ht="15">
      <c r="A63" s="3"/>
      <c r="B63" s="3"/>
      <c r="C63" s="7">
        <v>615</v>
      </c>
      <c r="D63" s="6">
        <v>1992</v>
      </c>
      <c r="E63" s="7">
        <v>660</v>
      </c>
      <c r="F63" s="79">
        <v>1</v>
      </c>
      <c r="G63" s="36">
        <f>(SUM($F$2:F63)/110*100)</f>
        <v>64.54545454545455</v>
      </c>
    </row>
    <row r="64" spans="1:7" ht="15">
      <c r="A64" s="3"/>
      <c r="B64" s="3"/>
      <c r="C64" s="7">
        <v>642</v>
      </c>
      <c r="D64" s="6">
        <v>1903</v>
      </c>
      <c r="E64" s="7">
        <v>663</v>
      </c>
      <c r="F64" s="79">
        <v>1</v>
      </c>
      <c r="G64" s="36">
        <f>(SUM($F$2:F64)/110*100)</f>
        <v>65.45454545454545</v>
      </c>
    </row>
    <row r="65" spans="1:7" ht="15">
      <c r="A65" s="3"/>
      <c r="B65" s="3"/>
      <c r="C65" s="7">
        <v>642</v>
      </c>
      <c r="D65" s="6">
        <v>1907</v>
      </c>
      <c r="E65" s="7">
        <v>678</v>
      </c>
      <c r="F65" s="79">
        <v>1</v>
      </c>
      <c r="G65" s="36">
        <f>(SUM($F$2:F65)/110*100)</f>
        <v>66.36363636363637</v>
      </c>
    </row>
    <row r="66" spans="1:7" ht="15">
      <c r="A66" s="3"/>
      <c r="B66" s="3"/>
      <c r="C66" s="7">
        <v>642</v>
      </c>
      <c r="D66" s="6">
        <v>1980</v>
      </c>
      <c r="E66" s="7">
        <v>681</v>
      </c>
      <c r="F66" s="79">
        <v>1</v>
      </c>
      <c r="G66" s="36">
        <f>(SUM($F$2:F66)/110*100)</f>
        <v>67.27272727272727</v>
      </c>
    </row>
    <row r="67" spans="1:7" ht="15">
      <c r="A67" s="3"/>
      <c r="B67" s="3"/>
      <c r="C67" s="7">
        <v>645</v>
      </c>
      <c r="D67" s="6">
        <v>1945</v>
      </c>
      <c r="E67" s="7">
        <v>690</v>
      </c>
      <c r="F67" s="79">
        <v>1</v>
      </c>
      <c r="G67" s="36">
        <f>(SUM($F$2:F67)/110*100)</f>
        <v>68.18181818181817</v>
      </c>
    </row>
    <row r="68" spans="1:7" ht="15">
      <c r="A68" s="3"/>
      <c r="B68" s="3"/>
      <c r="C68" s="7">
        <v>647</v>
      </c>
      <c r="D68" s="6">
        <v>1955</v>
      </c>
      <c r="E68" s="7">
        <v>692</v>
      </c>
      <c r="F68" s="79">
        <v>1</v>
      </c>
      <c r="G68" s="36">
        <f>(SUM($F$2:F68)/110*100)</f>
        <v>69.0909090909091</v>
      </c>
    </row>
    <row r="69" spans="1:7" ht="15">
      <c r="A69" s="3"/>
      <c r="B69" s="3"/>
      <c r="C69" s="7">
        <v>647</v>
      </c>
      <c r="D69" s="6">
        <v>1965</v>
      </c>
      <c r="E69" s="7">
        <v>694</v>
      </c>
      <c r="F69" s="79">
        <v>1</v>
      </c>
      <c r="G69" s="36">
        <f>(SUM($F$2:F69)/110*100)</f>
        <v>70</v>
      </c>
    </row>
    <row r="70" spans="1:7" ht="15">
      <c r="A70" s="3"/>
      <c r="B70" s="3"/>
      <c r="C70" s="7">
        <v>650</v>
      </c>
      <c r="D70" s="6">
        <v>1930</v>
      </c>
      <c r="E70" s="7">
        <v>695</v>
      </c>
      <c r="F70" s="79">
        <v>1</v>
      </c>
      <c r="G70" s="36">
        <f>(SUM($F$2:F70)/110*100)</f>
        <v>70.9090909090909</v>
      </c>
    </row>
    <row r="71" spans="1:7" ht="15">
      <c r="A71" s="3"/>
      <c r="B71" s="3"/>
      <c r="C71" s="12">
        <v>650</v>
      </c>
      <c r="D71" s="11">
        <v>1999</v>
      </c>
      <c r="E71" s="7">
        <v>696</v>
      </c>
      <c r="F71" s="79">
        <v>1</v>
      </c>
      <c r="G71" s="36">
        <f>(SUM($F$2:F71)/110*100)</f>
        <v>71.81818181818181</v>
      </c>
    </row>
    <row r="72" spans="1:7" ht="15">
      <c r="A72" s="3"/>
      <c r="B72" s="3"/>
      <c r="C72" s="7">
        <v>660</v>
      </c>
      <c r="D72" s="6">
        <v>1967</v>
      </c>
      <c r="E72" s="7">
        <v>700</v>
      </c>
      <c r="F72" s="79">
        <v>1</v>
      </c>
      <c r="G72" s="36">
        <f>(SUM($F$2:F72)/110*100)</f>
        <v>72.72727272727273</v>
      </c>
    </row>
    <row r="73" spans="1:7" ht="15">
      <c r="A73" s="3"/>
      <c r="B73" s="3"/>
      <c r="C73" s="7">
        <v>663</v>
      </c>
      <c r="D73" s="6">
        <v>1902</v>
      </c>
      <c r="E73" s="7">
        <v>702</v>
      </c>
      <c r="F73" s="79">
        <v>1</v>
      </c>
      <c r="G73" s="36">
        <f>(SUM($F$2:F73)/110*100)</f>
        <v>73.63636363636363</v>
      </c>
    </row>
    <row r="74" spans="1:7" ht="15">
      <c r="A74" s="3"/>
      <c r="B74" s="3"/>
      <c r="C74" s="7">
        <v>678</v>
      </c>
      <c r="D74" s="6">
        <v>1981</v>
      </c>
      <c r="E74" s="7">
        <v>707</v>
      </c>
      <c r="F74" s="79">
        <v>1</v>
      </c>
      <c r="G74" s="36">
        <f>(SUM($F$2:F74)/110*100)</f>
        <v>74.54545454545455</v>
      </c>
    </row>
    <row r="75" spans="1:7" ht="15">
      <c r="A75" s="3"/>
      <c r="B75" s="3"/>
      <c r="C75" s="7">
        <v>681</v>
      </c>
      <c r="D75" s="6">
        <v>1924</v>
      </c>
      <c r="E75" s="7">
        <v>708</v>
      </c>
      <c r="F75" s="79">
        <v>1</v>
      </c>
      <c r="G75" s="36">
        <f>(SUM($F$2:F75)/110*100)</f>
        <v>75.45454545454545</v>
      </c>
    </row>
    <row r="76" spans="1:7" ht="15">
      <c r="A76" s="3"/>
      <c r="B76" s="3"/>
      <c r="C76" s="7">
        <v>690</v>
      </c>
      <c r="D76" s="6">
        <v>1919</v>
      </c>
      <c r="E76" s="7">
        <v>712</v>
      </c>
      <c r="F76" s="79">
        <v>1</v>
      </c>
      <c r="G76" s="36">
        <f>(SUM($F$2:F76)/110*100)</f>
        <v>76.36363636363637</v>
      </c>
    </row>
    <row r="77" spans="1:7" ht="15">
      <c r="A77" s="3"/>
      <c r="B77" s="3"/>
      <c r="C77" s="7">
        <v>692</v>
      </c>
      <c r="D77" s="6">
        <v>1978</v>
      </c>
      <c r="E77" s="7">
        <v>714</v>
      </c>
      <c r="F77" s="79">
        <v>1</v>
      </c>
      <c r="G77" s="36">
        <f>(SUM($F$2:F77)/110*100)</f>
        <v>77.27272727272727</v>
      </c>
    </row>
    <row r="78" spans="1:7" ht="15">
      <c r="A78" s="3"/>
      <c r="B78" s="3"/>
      <c r="C78" s="7">
        <v>694</v>
      </c>
      <c r="D78" s="6">
        <v>1931</v>
      </c>
      <c r="E78" s="7">
        <v>716</v>
      </c>
      <c r="F78" s="79">
        <v>1</v>
      </c>
      <c r="G78" s="36">
        <f>(SUM($F$2:F78)/110*100)</f>
        <v>78.18181818181819</v>
      </c>
    </row>
    <row r="79" spans="1:7" ht="15">
      <c r="A79" s="3"/>
      <c r="B79" s="3"/>
      <c r="C79" s="7">
        <v>695</v>
      </c>
      <c r="D79" s="6">
        <v>1943</v>
      </c>
      <c r="E79" s="7">
        <v>722</v>
      </c>
      <c r="F79" s="79">
        <v>1</v>
      </c>
      <c r="G79" s="36">
        <f>(SUM($F$2:F79)/110*100)</f>
        <v>79.0909090909091</v>
      </c>
    </row>
    <row r="80" spans="1:7" ht="15">
      <c r="A80" s="3"/>
      <c r="B80" s="3"/>
      <c r="C80" s="7">
        <v>696</v>
      </c>
      <c r="D80" s="6">
        <v>1923</v>
      </c>
      <c r="E80" s="7">
        <v>726</v>
      </c>
      <c r="F80" s="79">
        <v>1</v>
      </c>
      <c r="G80" s="36">
        <f>(SUM($F$2:F80)/110*100)</f>
        <v>80</v>
      </c>
    </row>
    <row r="81" spans="1:7" ht="15">
      <c r="A81" s="3"/>
      <c r="B81" s="3"/>
      <c r="C81" s="7">
        <v>700</v>
      </c>
      <c r="D81" s="6">
        <v>1925</v>
      </c>
      <c r="E81" s="7">
        <v>728</v>
      </c>
      <c r="F81" s="79">
        <v>1</v>
      </c>
      <c r="G81" s="36">
        <f>(SUM($F$2:F81)/110*100)</f>
        <v>80.9090909090909</v>
      </c>
    </row>
    <row r="82" spans="1:7" ht="15">
      <c r="A82" s="3"/>
      <c r="B82" s="3"/>
      <c r="C82" s="7">
        <v>702</v>
      </c>
      <c r="D82" s="6">
        <v>1922</v>
      </c>
      <c r="E82" s="7">
        <v>730</v>
      </c>
      <c r="F82" s="79">
        <v>1</v>
      </c>
      <c r="G82" s="36">
        <f>(SUM($F$2:F82)/110*100)</f>
        <v>81.81818181818183</v>
      </c>
    </row>
    <row r="83" spans="1:7" ht="15">
      <c r="A83" s="3"/>
      <c r="B83" s="3"/>
      <c r="C83" s="7">
        <v>707</v>
      </c>
      <c r="D83" s="6">
        <v>1933</v>
      </c>
      <c r="E83" s="7">
        <v>736</v>
      </c>
      <c r="F83" s="79">
        <v>1</v>
      </c>
      <c r="G83" s="36">
        <f>(SUM($F$2:F83)/110*100)</f>
        <v>82.72727272727273</v>
      </c>
    </row>
    <row r="84" spans="1:7" ht="15">
      <c r="A84" s="3"/>
      <c r="B84" s="3"/>
      <c r="C84" s="7">
        <v>708</v>
      </c>
      <c r="D84" s="6">
        <v>1940</v>
      </c>
      <c r="E84" s="7">
        <v>752</v>
      </c>
      <c r="F84" s="79">
        <v>1</v>
      </c>
      <c r="G84" s="36">
        <f>(SUM($F$2:F84)/110*100)</f>
        <v>83.63636363636363</v>
      </c>
    </row>
    <row r="85" spans="1:7" ht="15">
      <c r="A85" s="3"/>
      <c r="B85" s="3"/>
      <c r="C85" s="7">
        <v>712</v>
      </c>
      <c r="D85" s="6">
        <v>1914</v>
      </c>
      <c r="E85" s="7">
        <v>754</v>
      </c>
      <c r="F85" s="79">
        <v>2</v>
      </c>
      <c r="G85" s="36">
        <f>(SUM($F$2:F85)/110*100)</f>
        <v>85.45454545454545</v>
      </c>
    </row>
    <row r="86" spans="1:7" ht="15">
      <c r="A86" s="3"/>
      <c r="B86" s="3"/>
      <c r="C86" s="7">
        <v>714</v>
      </c>
      <c r="D86" s="6">
        <v>2006</v>
      </c>
      <c r="E86" s="7">
        <v>756</v>
      </c>
      <c r="F86" s="79">
        <v>1</v>
      </c>
      <c r="G86" s="36">
        <f>(SUM($F$2:F86)/110*100)</f>
        <v>86.36363636363636</v>
      </c>
    </row>
    <row r="87" spans="1:7" ht="15">
      <c r="A87" s="3"/>
      <c r="B87" s="3"/>
      <c r="C87" s="7">
        <v>716</v>
      </c>
      <c r="D87" s="6">
        <v>1913</v>
      </c>
      <c r="E87" s="7">
        <v>762</v>
      </c>
      <c r="F87" s="79">
        <v>1</v>
      </c>
      <c r="G87" s="36">
        <f>(SUM($F$2:F87)/110*100)</f>
        <v>87.27272727272727</v>
      </c>
    </row>
    <row r="88" spans="1:7" ht="15">
      <c r="A88" s="3"/>
      <c r="B88" s="3"/>
      <c r="C88" s="7">
        <v>722</v>
      </c>
      <c r="D88" s="6">
        <v>1952</v>
      </c>
      <c r="E88" s="7">
        <v>765</v>
      </c>
      <c r="F88" s="79">
        <v>1</v>
      </c>
      <c r="G88" s="36">
        <f>(SUM($F$2:F88)/110*100)</f>
        <v>88.18181818181819</v>
      </c>
    </row>
    <row r="89" spans="1:7" ht="15">
      <c r="A89" s="3"/>
      <c r="B89" s="3"/>
      <c r="C89" s="7">
        <v>726</v>
      </c>
      <c r="D89" s="6">
        <v>1915</v>
      </c>
      <c r="E89" s="7">
        <v>774</v>
      </c>
      <c r="F89" s="79">
        <v>1</v>
      </c>
      <c r="G89" s="36">
        <f>(SUM($F$2:F89)/110*100)</f>
        <v>89.0909090909091</v>
      </c>
    </row>
    <row r="90" spans="1:7" ht="15">
      <c r="A90" s="3"/>
      <c r="B90" s="3"/>
      <c r="C90" s="7">
        <v>728</v>
      </c>
      <c r="D90" s="6">
        <v>1958</v>
      </c>
      <c r="E90" s="7">
        <v>780</v>
      </c>
      <c r="F90" s="79">
        <v>1</v>
      </c>
      <c r="G90" s="36">
        <f>(SUM($F$2:F90)/110*100)</f>
        <v>90</v>
      </c>
    </row>
    <row r="91" spans="1:7" ht="15">
      <c r="A91" s="3"/>
      <c r="B91" s="3"/>
      <c r="C91" s="7">
        <v>730</v>
      </c>
      <c r="D91" s="6">
        <v>1974</v>
      </c>
      <c r="E91" s="7">
        <v>782</v>
      </c>
      <c r="F91" s="79">
        <v>1</v>
      </c>
      <c r="G91" s="36">
        <f>(SUM($F$2:F91)/110*100)</f>
        <v>90.9090909090909</v>
      </c>
    </row>
    <row r="92" spans="1:7" ht="15">
      <c r="A92" s="3"/>
      <c r="B92" s="3"/>
      <c r="C92" s="7">
        <v>736</v>
      </c>
      <c r="D92" s="6">
        <v>1962</v>
      </c>
      <c r="E92" s="7">
        <v>785</v>
      </c>
      <c r="F92" s="79">
        <v>1</v>
      </c>
      <c r="G92" s="36">
        <f>(SUM($F$2:F92)/110*100)</f>
        <v>91.81818181818183</v>
      </c>
    </row>
    <row r="93" spans="1:7" ht="15">
      <c r="A93" s="3"/>
      <c r="B93" s="3"/>
      <c r="C93" s="7">
        <v>752</v>
      </c>
      <c r="D93" s="6">
        <v>1932</v>
      </c>
      <c r="E93" s="7">
        <v>790</v>
      </c>
      <c r="F93" s="79">
        <v>1</v>
      </c>
      <c r="G93" s="36">
        <f>(SUM($F$2:F93)/110*100)</f>
        <v>92.72727272727272</v>
      </c>
    </row>
    <row r="94" spans="1:7" ht="15">
      <c r="A94" s="3"/>
      <c r="B94" s="3"/>
      <c r="C94" s="7">
        <v>754</v>
      </c>
      <c r="D94" s="6">
        <v>1944</v>
      </c>
      <c r="E94" s="7">
        <v>802</v>
      </c>
      <c r="F94" s="79">
        <v>1</v>
      </c>
      <c r="G94" s="36">
        <f>(SUM($F$2:F94)/110*100)</f>
        <v>93.63636363636364</v>
      </c>
    </row>
    <row r="95" spans="1:7" ht="15">
      <c r="A95" s="3"/>
      <c r="B95" s="3"/>
      <c r="C95" s="7">
        <v>754</v>
      </c>
      <c r="D95" s="6">
        <v>1964</v>
      </c>
      <c r="E95" s="7">
        <v>848</v>
      </c>
      <c r="F95" s="79">
        <v>1</v>
      </c>
      <c r="G95" s="36">
        <f>(SUM($F$2:F95)/110*100)</f>
        <v>94.54545454545455</v>
      </c>
    </row>
    <row r="96" spans="1:7" ht="15">
      <c r="A96" s="3"/>
      <c r="B96" s="3"/>
      <c r="C96" s="7">
        <v>756</v>
      </c>
      <c r="D96" s="6">
        <v>1941</v>
      </c>
      <c r="E96" s="7">
        <v>856</v>
      </c>
      <c r="F96" s="79">
        <v>1</v>
      </c>
      <c r="G96" s="36">
        <f>(SUM($F$2:F96)/110*100)</f>
        <v>95.45454545454545</v>
      </c>
    </row>
    <row r="97" spans="1:7" ht="15">
      <c r="A97" s="3"/>
      <c r="B97" s="3"/>
      <c r="C97" s="7">
        <v>762</v>
      </c>
      <c r="D97" s="6">
        <v>1968</v>
      </c>
      <c r="E97" s="7">
        <v>865</v>
      </c>
      <c r="F97" s="79">
        <v>1</v>
      </c>
      <c r="G97" s="36">
        <f>(SUM($F$2:F97)/110*100)</f>
        <v>96.36363636363636</v>
      </c>
    </row>
    <row r="98" spans="1:7" ht="15">
      <c r="A98" s="3"/>
      <c r="B98" s="3"/>
      <c r="C98" s="7">
        <v>765</v>
      </c>
      <c r="D98" s="6">
        <v>1995</v>
      </c>
      <c r="E98" s="7">
        <v>891</v>
      </c>
      <c r="F98" s="79">
        <v>1</v>
      </c>
      <c r="G98" s="36">
        <f>(SUM($F$2:F98)/110*100)</f>
        <v>97.27272727272728</v>
      </c>
    </row>
    <row r="99" spans="1:8" ht="15">
      <c r="A99" s="3"/>
      <c r="B99" s="3"/>
      <c r="C99" s="7">
        <v>774</v>
      </c>
      <c r="D99" s="6">
        <v>1985</v>
      </c>
      <c r="E99" s="7">
        <v>902</v>
      </c>
      <c r="F99" s="79">
        <v>1</v>
      </c>
      <c r="G99" s="36">
        <f>(SUM($F$2:F99)/110*100)</f>
        <v>98.18181818181819</v>
      </c>
      <c r="H99" s="24"/>
    </row>
    <row r="100" spans="1:7" ht="15">
      <c r="A100" s="3"/>
      <c r="B100" s="3"/>
      <c r="C100" s="7">
        <v>780</v>
      </c>
      <c r="D100" s="6">
        <v>1946</v>
      </c>
      <c r="E100" s="7">
        <v>958</v>
      </c>
      <c r="F100" s="79">
        <v>1</v>
      </c>
      <c r="G100" s="36">
        <f>(SUM($F$2:F100)/110*100)</f>
        <v>99.0909090909091</v>
      </c>
    </row>
    <row r="101" spans="1:7" s="18" customFormat="1" ht="15">
      <c r="A101" s="13"/>
      <c r="B101" s="13"/>
      <c r="C101" s="7">
        <v>782</v>
      </c>
      <c r="D101" s="6">
        <v>2008</v>
      </c>
      <c r="E101" s="15">
        <v>1014</v>
      </c>
      <c r="F101" s="79">
        <v>1</v>
      </c>
      <c r="G101" s="36">
        <f>(SUM($F$2:F101)/110*100)</f>
        <v>100</v>
      </c>
    </row>
    <row r="102" spans="1:8" s="18" customFormat="1" ht="15">
      <c r="A102" s="13"/>
      <c r="B102" s="13"/>
      <c r="C102" s="7">
        <v>785</v>
      </c>
      <c r="D102" s="6">
        <v>2000</v>
      </c>
      <c r="E102"/>
      <c r="F102"/>
      <c r="G102" s="23"/>
      <c r="H102" s="24"/>
    </row>
    <row r="103" spans="1:4" ht="15">
      <c r="A103" s="3"/>
      <c r="B103" s="3"/>
      <c r="C103" s="7">
        <v>790</v>
      </c>
      <c r="D103" s="6">
        <v>1912</v>
      </c>
    </row>
    <row r="104" spans="1:4" ht="15">
      <c r="A104" s="3"/>
      <c r="B104" s="3"/>
      <c r="C104" s="7">
        <v>802</v>
      </c>
      <c r="D104" s="6">
        <v>1979</v>
      </c>
    </row>
    <row r="105" spans="1:8" ht="15">
      <c r="A105" s="3"/>
      <c r="B105" s="3"/>
      <c r="C105" s="7">
        <v>848</v>
      </c>
      <c r="D105" s="6">
        <v>1948</v>
      </c>
      <c r="G105" s="23"/>
      <c r="H105" s="24"/>
    </row>
    <row r="106" spans="1:4" ht="15">
      <c r="A106" s="3"/>
      <c r="B106" s="3"/>
      <c r="C106" s="7">
        <v>856</v>
      </c>
      <c r="D106" s="6">
        <v>1993</v>
      </c>
    </row>
    <row r="107" spans="1:4" ht="15">
      <c r="A107" s="3"/>
      <c r="B107" s="3"/>
      <c r="C107" s="7">
        <v>865</v>
      </c>
      <c r="D107" s="6">
        <v>1970</v>
      </c>
    </row>
    <row r="108" spans="1:4" ht="15">
      <c r="A108" s="3"/>
      <c r="B108" s="3"/>
      <c r="C108" s="7">
        <v>891</v>
      </c>
      <c r="D108" s="6">
        <v>2010</v>
      </c>
    </row>
    <row r="109" spans="1:4" ht="15">
      <c r="A109" s="3"/>
      <c r="B109" s="3"/>
      <c r="C109" s="7">
        <v>902</v>
      </c>
      <c r="D109" s="6">
        <v>1947</v>
      </c>
    </row>
    <row r="110" spans="1:4" ht="15">
      <c r="A110" s="3"/>
      <c r="B110" s="3"/>
      <c r="C110" s="7">
        <v>958</v>
      </c>
      <c r="D110" s="6">
        <v>1998</v>
      </c>
    </row>
    <row r="111" spans="3:4" ht="15">
      <c r="C111" s="15">
        <v>1014</v>
      </c>
      <c r="D111" s="14">
        <v>2001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3"/>
  <sheetViews>
    <sheetView tabSelected="1" zoomScalePageLayoutView="0" workbookViewId="0" topLeftCell="A1">
      <selection activeCell="J27" sqref="J27"/>
    </sheetView>
  </sheetViews>
  <sheetFormatPr defaultColWidth="9.140625" defaultRowHeight="15"/>
  <sheetData>
    <row r="1" spans="1:7" ht="15">
      <c r="A1" s="3" t="s">
        <v>42</v>
      </c>
      <c r="B1" s="3"/>
      <c r="E1" t="s">
        <v>13</v>
      </c>
      <c r="F1" s="42" t="s">
        <v>4</v>
      </c>
      <c r="G1" s="37" t="s">
        <v>5</v>
      </c>
    </row>
    <row r="2" spans="1:12" ht="15">
      <c r="A2" s="3"/>
      <c r="B2" s="3"/>
      <c r="C2" s="7">
        <v>240</v>
      </c>
      <c r="D2" s="6">
        <v>1997</v>
      </c>
      <c r="E2" s="7">
        <v>240</v>
      </c>
      <c r="F2" s="79">
        <v>1</v>
      </c>
      <c r="G2" s="35">
        <f>F2/109*100</f>
        <v>0.9174311926605505</v>
      </c>
      <c r="K2" t="s">
        <v>6</v>
      </c>
      <c r="L2" s="45">
        <f>AVERAGE(C2:C110)</f>
        <v>685.9266055045872</v>
      </c>
    </row>
    <row r="3" spans="1:12" ht="15">
      <c r="A3" s="3"/>
      <c r="B3" s="3"/>
      <c r="C3" s="7">
        <v>268</v>
      </c>
      <c r="D3" s="6">
        <v>1995</v>
      </c>
      <c r="E3" s="7">
        <v>268</v>
      </c>
      <c r="F3" s="79">
        <v>1</v>
      </c>
      <c r="G3" s="36">
        <f>(SUM($F$2:F3)/109*100)</f>
        <v>1.834862385321101</v>
      </c>
      <c r="K3" t="s">
        <v>7</v>
      </c>
      <c r="L3" s="45">
        <f>STDEV(C2:C110)</f>
        <v>153.02866509627702</v>
      </c>
    </row>
    <row r="4" spans="1:7" ht="15">
      <c r="A4" s="3"/>
      <c r="B4" s="3"/>
      <c r="C4" s="7">
        <v>358</v>
      </c>
      <c r="D4" s="6">
        <v>1990</v>
      </c>
      <c r="E4" s="7">
        <v>358</v>
      </c>
      <c r="F4" s="79">
        <v>1</v>
      </c>
      <c r="G4" s="36">
        <f>(SUM($F$2:F4)/109*100)</f>
        <v>2.7522935779816518</v>
      </c>
    </row>
    <row r="5" spans="1:7" ht="15">
      <c r="A5" s="3"/>
      <c r="B5" s="3"/>
      <c r="C5" s="7">
        <v>378</v>
      </c>
      <c r="D5" s="6">
        <v>1921</v>
      </c>
      <c r="E5" s="7">
        <v>378</v>
      </c>
      <c r="F5" s="79">
        <v>1</v>
      </c>
      <c r="G5" s="36">
        <f>(SUM($F$2:F5)/109*100)</f>
        <v>3.669724770642202</v>
      </c>
    </row>
    <row r="6" spans="1:7" ht="15">
      <c r="A6" s="3"/>
      <c r="B6" s="3"/>
      <c r="C6" s="7">
        <v>394</v>
      </c>
      <c r="D6" s="6">
        <v>1961</v>
      </c>
      <c r="E6" s="7">
        <v>394</v>
      </c>
      <c r="F6" s="79">
        <v>1</v>
      </c>
      <c r="G6" s="36">
        <f>(SUM($F$2:F6)/109*100)</f>
        <v>4.587155963302752</v>
      </c>
    </row>
    <row r="7" spans="1:7" ht="15">
      <c r="A7" s="3"/>
      <c r="B7" s="3"/>
      <c r="C7" s="7">
        <v>427</v>
      </c>
      <c r="D7" s="6">
        <v>1973</v>
      </c>
      <c r="E7" s="7">
        <v>427</v>
      </c>
      <c r="F7" s="79">
        <v>1</v>
      </c>
      <c r="G7" s="36">
        <f>(SUM($F$2:F7)/109*100)</f>
        <v>5.5045871559633035</v>
      </c>
    </row>
    <row r="8" spans="1:7" ht="15">
      <c r="A8" s="3"/>
      <c r="B8" s="3"/>
      <c r="C8" s="7">
        <v>428</v>
      </c>
      <c r="D8" s="6">
        <v>1904</v>
      </c>
      <c r="E8" s="7">
        <v>428</v>
      </c>
      <c r="F8" s="79">
        <v>1</v>
      </c>
      <c r="G8" s="36">
        <f>(SUM($F$2:F8)/109*100)</f>
        <v>6.422018348623854</v>
      </c>
    </row>
    <row r="9" spans="1:7" ht="15">
      <c r="A9" s="3"/>
      <c r="B9" s="3"/>
      <c r="C9" s="7">
        <v>468</v>
      </c>
      <c r="D9" s="6">
        <v>1918</v>
      </c>
      <c r="E9" s="7">
        <v>468</v>
      </c>
      <c r="F9" s="79">
        <v>2</v>
      </c>
      <c r="G9" s="36">
        <f>(SUM($F$2:F9)/109*100)</f>
        <v>8.256880733944955</v>
      </c>
    </row>
    <row r="10" spans="1:7" ht="15">
      <c r="A10" s="3"/>
      <c r="B10" s="3"/>
      <c r="C10" s="12">
        <v>468</v>
      </c>
      <c r="D10" s="11">
        <v>2002</v>
      </c>
      <c r="E10" s="7">
        <v>482</v>
      </c>
      <c r="F10" s="79">
        <v>1</v>
      </c>
      <c r="G10" s="36">
        <f>(SUM($F$2:F10)/109*100)</f>
        <v>9.174311926605505</v>
      </c>
    </row>
    <row r="11" spans="1:7" ht="15">
      <c r="A11" s="3"/>
      <c r="B11" s="3"/>
      <c r="C11" s="7">
        <v>482</v>
      </c>
      <c r="D11" s="6">
        <v>2003</v>
      </c>
      <c r="E11" s="7">
        <v>491</v>
      </c>
      <c r="F11" s="79">
        <v>1</v>
      </c>
      <c r="G11" s="36">
        <f>(SUM($F$2:F11)/109*100)</f>
        <v>10.091743119266056</v>
      </c>
    </row>
    <row r="12" spans="1:7" ht="15">
      <c r="A12" s="3"/>
      <c r="B12" s="3"/>
      <c r="C12" s="7">
        <v>491</v>
      </c>
      <c r="D12" s="6">
        <v>1959</v>
      </c>
      <c r="E12" s="7">
        <v>518</v>
      </c>
      <c r="F12" s="79">
        <v>1</v>
      </c>
      <c r="G12" s="36">
        <f>(SUM($F$2:F12)/109*100)</f>
        <v>11.009174311926607</v>
      </c>
    </row>
    <row r="13" spans="1:7" ht="15">
      <c r="A13" s="3"/>
      <c r="B13" s="3"/>
      <c r="C13" s="7">
        <v>518</v>
      </c>
      <c r="D13" s="6">
        <v>1905</v>
      </c>
      <c r="E13" s="7">
        <v>522</v>
      </c>
      <c r="F13" s="79">
        <v>1</v>
      </c>
      <c r="G13" s="36">
        <f>(SUM($F$2:F13)/109*100)</f>
        <v>11.926605504587156</v>
      </c>
    </row>
    <row r="14" spans="1:7" ht="15">
      <c r="A14" s="3"/>
      <c r="B14" s="3"/>
      <c r="C14" s="7">
        <v>522</v>
      </c>
      <c r="D14" s="6">
        <v>1929</v>
      </c>
      <c r="E14" s="7">
        <v>528</v>
      </c>
      <c r="F14" s="79">
        <v>1</v>
      </c>
      <c r="G14" s="36">
        <f>(SUM($F$2:F14)/109*100)</f>
        <v>12.844036697247708</v>
      </c>
    </row>
    <row r="15" spans="1:7" ht="15">
      <c r="A15" s="3"/>
      <c r="B15" s="3"/>
      <c r="C15" s="7">
        <v>528</v>
      </c>
      <c r="D15" s="6">
        <v>1911</v>
      </c>
      <c r="E15" s="7">
        <v>534</v>
      </c>
      <c r="F15" s="79">
        <v>1</v>
      </c>
      <c r="G15" s="36">
        <f>(SUM($F$2:F15)/109*100)</f>
        <v>13.761467889908257</v>
      </c>
    </row>
    <row r="16" spans="1:7" ht="15">
      <c r="A16" s="3"/>
      <c r="B16" s="3"/>
      <c r="C16" s="7">
        <v>534</v>
      </c>
      <c r="D16" s="6">
        <v>1910</v>
      </c>
      <c r="E16" s="7">
        <v>540</v>
      </c>
      <c r="F16" s="79">
        <v>1</v>
      </c>
      <c r="G16" s="36">
        <f>(SUM($F$2:F16)/109*100)</f>
        <v>14.678899082568808</v>
      </c>
    </row>
    <row r="17" spans="1:7" ht="15">
      <c r="A17" s="3"/>
      <c r="B17" s="3"/>
      <c r="C17" s="7">
        <v>540</v>
      </c>
      <c r="D17" s="6">
        <v>1927</v>
      </c>
      <c r="E17" s="7">
        <v>544</v>
      </c>
      <c r="F17" s="79">
        <v>2</v>
      </c>
      <c r="G17" s="36">
        <f>(SUM($F$2:F17)/109*100)</f>
        <v>16.51376146788991</v>
      </c>
    </row>
    <row r="18" spans="1:7" ht="15">
      <c r="A18" s="3"/>
      <c r="B18" s="3"/>
      <c r="C18" s="7">
        <v>544</v>
      </c>
      <c r="D18" s="6">
        <v>1906</v>
      </c>
      <c r="E18" s="7">
        <v>564</v>
      </c>
      <c r="F18" s="79">
        <v>1</v>
      </c>
      <c r="G18" s="36">
        <f>(SUM($F$2:F18)/109*100)</f>
        <v>17.431192660550458</v>
      </c>
    </row>
    <row r="19" spans="1:7" ht="15.75" thickBot="1">
      <c r="A19" s="3"/>
      <c r="B19" s="3"/>
      <c r="C19" s="7">
        <v>554</v>
      </c>
      <c r="D19" s="6">
        <v>1954</v>
      </c>
      <c r="E19" s="7">
        <v>565</v>
      </c>
      <c r="F19" s="79">
        <v>1</v>
      </c>
      <c r="G19" s="36">
        <f>(SUM($F$2:F19)/109*100)</f>
        <v>18.34862385321101</v>
      </c>
    </row>
    <row r="20" spans="1:16" ht="15">
      <c r="A20" s="3"/>
      <c r="B20" s="3"/>
      <c r="C20" s="7">
        <v>564</v>
      </c>
      <c r="D20" s="6">
        <v>1936</v>
      </c>
      <c r="E20" s="7">
        <v>572</v>
      </c>
      <c r="F20" s="79">
        <v>2</v>
      </c>
      <c r="G20" s="36">
        <f>(SUM($F$2:F20)/109*100)</f>
        <v>20.18348623853211</v>
      </c>
      <c r="L20" s="75" t="s">
        <v>5</v>
      </c>
      <c r="M20" s="62" t="s">
        <v>10</v>
      </c>
      <c r="N20" s="62" t="s">
        <v>9</v>
      </c>
      <c r="O20" s="63" t="s">
        <v>11</v>
      </c>
      <c r="P20" s="64" t="s">
        <v>8</v>
      </c>
    </row>
    <row r="21" spans="1:16" ht="15">
      <c r="A21" s="3"/>
      <c r="B21" s="3"/>
      <c r="C21" s="7">
        <v>565</v>
      </c>
      <c r="D21" s="6">
        <v>1972</v>
      </c>
      <c r="E21" s="7">
        <v>578</v>
      </c>
      <c r="F21" s="79">
        <v>1</v>
      </c>
      <c r="G21" s="36">
        <f>(SUM($F$2:F21)/109*100)</f>
        <v>21.100917431192663</v>
      </c>
      <c r="L21" s="80"/>
      <c r="M21" s="67"/>
      <c r="N21" s="67"/>
      <c r="O21" s="81"/>
      <c r="P21" s="82"/>
    </row>
    <row r="22" spans="1:16" ht="15">
      <c r="A22" s="3"/>
      <c r="B22" s="3"/>
      <c r="C22" s="7">
        <v>572</v>
      </c>
      <c r="D22" s="6">
        <v>1928</v>
      </c>
      <c r="E22" s="7">
        <v>582</v>
      </c>
      <c r="F22" s="79">
        <v>1</v>
      </c>
      <c r="G22" s="36">
        <f>(SUM($F$2:F22)/109*100)</f>
        <v>22.018348623853214</v>
      </c>
      <c r="L22" s="65"/>
      <c r="M22" s="48"/>
      <c r="O22" s="67"/>
      <c r="P22" s="68"/>
    </row>
    <row r="23" spans="1:16" ht="15">
      <c r="A23" s="3"/>
      <c r="B23" s="3"/>
      <c r="C23" s="7">
        <v>572</v>
      </c>
      <c r="D23" s="6">
        <v>1934</v>
      </c>
      <c r="E23" s="7">
        <v>586</v>
      </c>
      <c r="F23" s="79">
        <v>1</v>
      </c>
      <c r="G23" s="36">
        <f>(SUM($F$2:F23)/109*100)</f>
        <v>22.93577981651376</v>
      </c>
      <c r="L23" s="65">
        <f>(1-M23)*100</f>
        <v>99</v>
      </c>
      <c r="M23" s="66">
        <v>0.01</v>
      </c>
      <c r="N23" s="67">
        <v>2.32635</v>
      </c>
      <c r="O23" s="67">
        <f aca="true" t="shared" si="0" ref="O23:O36">$L$3*N23</f>
        <v>355.99823504672406</v>
      </c>
      <c r="P23" s="68">
        <f aca="true" t="shared" si="1" ref="P23:P30">$L$2+O23</f>
        <v>1041.9248405513113</v>
      </c>
    </row>
    <row r="24" spans="1:16" ht="15">
      <c r="A24" s="3"/>
      <c r="B24" s="3"/>
      <c r="C24" s="7">
        <v>578</v>
      </c>
      <c r="D24" s="6">
        <v>1949</v>
      </c>
      <c r="E24" s="7">
        <v>588</v>
      </c>
      <c r="F24" s="79">
        <v>1</v>
      </c>
      <c r="G24" s="36">
        <f>(SUM($F$2:F24)/109*100)</f>
        <v>23.853211009174313</v>
      </c>
      <c r="L24" s="65">
        <f aca="true" t="shared" si="2" ref="L24:L36">(1-M24)*100</f>
        <v>98</v>
      </c>
      <c r="M24" s="66">
        <v>0.02</v>
      </c>
      <c r="N24" s="67">
        <v>2.05375</v>
      </c>
      <c r="O24" s="67">
        <f t="shared" si="0"/>
        <v>314.2826209414789</v>
      </c>
      <c r="P24" s="68">
        <f t="shared" si="1"/>
        <v>1000.2092264460662</v>
      </c>
    </row>
    <row r="25" spans="1:16" ht="15">
      <c r="A25" s="3"/>
      <c r="B25" s="3"/>
      <c r="C25" s="7">
        <v>582</v>
      </c>
      <c r="D25" s="6">
        <v>1917</v>
      </c>
      <c r="E25" s="12">
        <v>598</v>
      </c>
      <c r="F25" s="79">
        <v>1</v>
      </c>
      <c r="G25" s="36">
        <f>(SUM($F$2:F25)/109*100)</f>
        <v>24.770642201834864</v>
      </c>
      <c r="L25" s="65">
        <f t="shared" si="2"/>
        <v>95</v>
      </c>
      <c r="M25" s="66">
        <v>0.05</v>
      </c>
      <c r="N25" s="67">
        <v>1.64485</v>
      </c>
      <c r="O25" s="67">
        <f t="shared" si="0"/>
        <v>251.70919978361124</v>
      </c>
      <c r="P25" s="68">
        <f t="shared" si="1"/>
        <v>937.6358052881984</v>
      </c>
    </row>
    <row r="26" spans="1:16" ht="15">
      <c r="A26" s="3"/>
      <c r="B26" s="3"/>
      <c r="C26" s="7">
        <v>586</v>
      </c>
      <c r="D26" s="6">
        <v>1939</v>
      </c>
      <c r="E26" s="7">
        <v>599</v>
      </c>
      <c r="F26" s="79">
        <v>1</v>
      </c>
      <c r="G26" s="36">
        <f>(SUM($F$2:F26)/109*100)</f>
        <v>25.688073394495415</v>
      </c>
      <c r="L26" s="65">
        <f t="shared" si="2"/>
        <v>90</v>
      </c>
      <c r="M26" s="66">
        <v>0.1</v>
      </c>
      <c r="N26" s="67">
        <v>1.28155</v>
      </c>
      <c r="O26" s="67">
        <f t="shared" si="0"/>
        <v>196.1138857541338</v>
      </c>
      <c r="P26" s="68">
        <f t="shared" si="1"/>
        <v>882.040491258721</v>
      </c>
    </row>
    <row r="27" spans="1:16" ht="15">
      <c r="A27" s="3"/>
      <c r="B27" s="3"/>
      <c r="C27" s="7">
        <v>588</v>
      </c>
      <c r="D27" s="6">
        <v>1930</v>
      </c>
      <c r="E27" s="7">
        <v>600</v>
      </c>
      <c r="F27" s="79">
        <v>1</v>
      </c>
      <c r="G27" s="36">
        <f>(SUM($F$2:F27)/109*100)</f>
        <v>26.605504587155966</v>
      </c>
      <c r="L27" s="65">
        <f t="shared" si="2"/>
        <v>80</v>
      </c>
      <c r="M27" s="66">
        <v>0.2</v>
      </c>
      <c r="N27" s="67">
        <v>0.84162</v>
      </c>
      <c r="O27" s="67">
        <f t="shared" si="0"/>
        <v>128.79198511832868</v>
      </c>
      <c r="P27" s="68">
        <f t="shared" si="1"/>
        <v>814.7185906229158</v>
      </c>
    </row>
    <row r="28" spans="1:16" ht="15">
      <c r="A28" s="3"/>
      <c r="B28" s="3"/>
      <c r="C28" s="12">
        <v>598</v>
      </c>
      <c r="D28" s="11">
        <v>2009</v>
      </c>
      <c r="E28" s="7">
        <v>602</v>
      </c>
      <c r="F28" s="79">
        <v>1</v>
      </c>
      <c r="G28" s="36">
        <f>(SUM($F$2:F28)/109*100)</f>
        <v>27.522935779816514</v>
      </c>
      <c r="L28" s="65">
        <f t="shared" si="2"/>
        <v>70</v>
      </c>
      <c r="M28" s="66">
        <v>0.3</v>
      </c>
      <c r="N28" s="67">
        <v>0.5244</v>
      </c>
      <c r="O28" s="67">
        <f t="shared" si="0"/>
        <v>80.24823197648767</v>
      </c>
      <c r="P28" s="68">
        <f t="shared" si="1"/>
        <v>766.1748374810749</v>
      </c>
    </row>
    <row r="29" spans="1:16" ht="15">
      <c r="A29" s="3"/>
      <c r="B29" s="3"/>
      <c r="C29" s="7">
        <v>599</v>
      </c>
      <c r="D29" s="6">
        <v>1960</v>
      </c>
      <c r="E29" s="7">
        <v>602</v>
      </c>
      <c r="F29" s="79">
        <v>1</v>
      </c>
      <c r="G29" s="36">
        <f>(SUM($F$2:F29)/109*100)</f>
        <v>28.440366972477065</v>
      </c>
      <c r="L29" s="65">
        <f t="shared" si="2"/>
        <v>60</v>
      </c>
      <c r="M29" s="66">
        <v>0.4</v>
      </c>
      <c r="N29" s="67">
        <v>0.25335</v>
      </c>
      <c r="O29" s="67">
        <f t="shared" si="0"/>
        <v>38.76981230214179</v>
      </c>
      <c r="P29" s="68">
        <f t="shared" si="1"/>
        <v>724.696417806729</v>
      </c>
    </row>
    <row r="30" spans="1:16" ht="15">
      <c r="A30" s="3"/>
      <c r="B30" s="3"/>
      <c r="C30" s="7">
        <v>600</v>
      </c>
      <c r="D30" s="6">
        <v>1946</v>
      </c>
      <c r="E30" s="7">
        <v>604</v>
      </c>
      <c r="F30" s="79">
        <v>2</v>
      </c>
      <c r="G30" s="36">
        <f>(SUM($F$2:F30)/109*100)</f>
        <v>30.275229357798167</v>
      </c>
      <c r="L30" s="65">
        <f t="shared" si="2"/>
        <v>50</v>
      </c>
      <c r="M30" s="66">
        <v>0.5</v>
      </c>
      <c r="N30" s="67">
        <v>0</v>
      </c>
      <c r="O30" s="67">
        <f t="shared" si="0"/>
        <v>0</v>
      </c>
      <c r="P30" s="68">
        <f t="shared" si="1"/>
        <v>685.9266055045872</v>
      </c>
    </row>
    <row r="31" spans="1:16" ht="15">
      <c r="A31" s="3"/>
      <c r="B31" s="3"/>
      <c r="C31" s="7">
        <v>602</v>
      </c>
      <c r="D31" s="6">
        <v>1931</v>
      </c>
      <c r="E31" s="7">
        <v>608</v>
      </c>
      <c r="F31" s="79">
        <v>1</v>
      </c>
      <c r="G31" s="36">
        <f>(SUM($F$2:F31)/109*100)</f>
        <v>31.19266055045872</v>
      </c>
      <c r="J31" s="22"/>
      <c r="K31" s="22"/>
      <c r="L31" s="65">
        <f t="shared" si="2"/>
        <v>40</v>
      </c>
      <c r="M31" s="66">
        <v>0.6</v>
      </c>
      <c r="N31" s="67">
        <v>0.25335</v>
      </c>
      <c r="O31" s="67">
        <f t="shared" si="0"/>
        <v>38.76981230214179</v>
      </c>
      <c r="P31" s="68">
        <f aca="true" t="shared" si="3" ref="P31:P36">$L$2-O31</f>
        <v>647.1567932024454</v>
      </c>
    </row>
    <row r="32" spans="1:16" ht="15">
      <c r="A32" s="3"/>
      <c r="B32" s="3"/>
      <c r="C32" s="7">
        <v>602</v>
      </c>
      <c r="D32" s="6">
        <v>1950</v>
      </c>
      <c r="E32" s="7">
        <v>616</v>
      </c>
      <c r="F32" s="79">
        <v>1</v>
      </c>
      <c r="G32" s="36">
        <f>(SUM($F$2:F32)/109*100)</f>
        <v>32.11009174311927</v>
      </c>
      <c r="L32" s="65">
        <f t="shared" si="2"/>
        <v>30.000000000000004</v>
      </c>
      <c r="M32" s="66">
        <v>0.7</v>
      </c>
      <c r="N32" s="67">
        <v>0.5244</v>
      </c>
      <c r="O32" s="67">
        <f t="shared" si="0"/>
        <v>80.24823197648767</v>
      </c>
      <c r="P32" s="68">
        <f t="shared" si="3"/>
        <v>605.6783735280995</v>
      </c>
    </row>
    <row r="33" spans="1:16" ht="15">
      <c r="A33" s="3"/>
      <c r="B33" s="3"/>
      <c r="C33" s="7">
        <v>604</v>
      </c>
      <c r="D33" s="6">
        <v>1903</v>
      </c>
      <c r="E33" s="7">
        <v>618</v>
      </c>
      <c r="F33" s="79">
        <v>1</v>
      </c>
      <c r="G33" s="36">
        <f>(SUM($F$2:F33)/109*100)</f>
        <v>33.02752293577982</v>
      </c>
      <c r="L33" s="65">
        <f t="shared" si="2"/>
        <v>19.999999999999996</v>
      </c>
      <c r="M33" s="66">
        <v>0.8</v>
      </c>
      <c r="N33" s="69">
        <v>0.84162</v>
      </c>
      <c r="O33" s="67">
        <f t="shared" si="0"/>
        <v>128.79198511832868</v>
      </c>
      <c r="P33" s="68">
        <f t="shared" si="3"/>
        <v>557.1346203862586</v>
      </c>
    </row>
    <row r="34" spans="1:16" ht="15">
      <c r="A34" s="3"/>
      <c r="B34" s="3"/>
      <c r="C34" s="7">
        <v>604</v>
      </c>
      <c r="D34" s="6">
        <v>1925</v>
      </c>
      <c r="E34" s="7">
        <v>619</v>
      </c>
      <c r="F34" s="79">
        <v>1</v>
      </c>
      <c r="G34" s="36">
        <f>(SUM($F$2:F34)/109*100)</f>
        <v>33.94495412844037</v>
      </c>
      <c r="L34" s="65">
        <f t="shared" si="2"/>
        <v>9.999999999999998</v>
      </c>
      <c r="M34" s="66">
        <v>0.9</v>
      </c>
      <c r="N34" s="67">
        <v>1.28155</v>
      </c>
      <c r="O34" s="67">
        <f t="shared" si="0"/>
        <v>196.1138857541338</v>
      </c>
      <c r="P34" s="68">
        <f t="shared" si="3"/>
        <v>489.8127197504534</v>
      </c>
    </row>
    <row r="35" spans="1:16" ht="15">
      <c r="A35" s="3"/>
      <c r="B35" s="3"/>
      <c r="C35" s="7">
        <v>608</v>
      </c>
      <c r="D35" s="6">
        <v>1971</v>
      </c>
      <c r="E35" s="7">
        <v>621</v>
      </c>
      <c r="F35" s="79">
        <v>1</v>
      </c>
      <c r="G35" s="36">
        <f>(SUM($F$2:F35)/109*100)</f>
        <v>34.862385321100916</v>
      </c>
      <c r="L35" s="65">
        <f t="shared" si="2"/>
        <v>5.000000000000004</v>
      </c>
      <c r="M35" s="66">
        <v>0.95</v>
      </c>
      <c r="N35" s="69">
        <v>1.64485</v>
      </c>
      <c r="O35" s="67">
        <f t="shared" si="0"/>
        <v>251.70919978361124</v>
      </c>
      <c r="P35" s="68">
        <f t="shared" si="3"/>
        <v>434.217405720976</v>
      </c>
    </row>
    <row r="36" spans="1:16" ht="15.75" thickBot="1">
      <c r="A36" s="3"/>
      <c r="B36" s="3"/>
      <c r="C36" s="7">
        <v>616</v>
      </c>
      <c r="D36" s="6">
        <v>1984</v>
      </c>
      <c r="E36" s="7">
        <v>626</v>
      </c>
      <c r="F36" s="79">
        <v>1</v>
      </c>
      <c r="G36" s="36">
        <f>(SUM($F$2:F36)/109*100)</f>
        <v>35.77981651376147</v>
      </c>
      <c r="L36" s="70">
        <f t="shared" si="2"/>
        <v>1.0000000000000009</v>
      </c>
      <c r="M36" s="71">
        <v>0.99</v>
      </c>
      <c r="N36" s="72">
        <v>2.32635</v>
      </c>
      <c r="O36" s="73">
        <f t="shared" si="0"/>
        <v>355.99823504672406</v>
      </c>
      <c r="P36" s="74">
        <f t="shared" si="3"/>
        <v>329.92837045786314</v>
      </c>
    </row>
    <row r="37" spans="1:7" ht="15">
      <c r="A37" s="3"/>
      <c r="B37" s="3"/>
      <c r="C37" s="7">
        <v>618</v>
      </c>
      <c r="D37" s="6">
        <v>1935</v>
      </c>
      <c r="E37" s="7">
        <v>629</v>
      </c>
      <c r="F37" s="79">
        <v>1</v>
      </c>
      <c r="G37" s="36">
        <f>(SUM($F$2:F37)/109*100)</f>
        <v>36.69724770642202</v>
      </c>
    </row>
    <row r="38" spans="1:7" ht="15">
      <c r="A38" s="3"/>
      <c r="B38" s="3"/>
      <c r="C38" s="7">
        <v>619</v>
      </c>
      <c r="D38" s="6">
        <v>1902</v>
      </c>
      <c r="E38" s="7">
        <v>630</v>
      </c>
      <c r="F38" s="79">
        <v>1</v>
      </c>
      <c r="G38" s="36">
        <f>(SUM($F$2:F38)/109*100)</f>
        <v>37.61467889908257</v>
      </c>
    </row>
    <row r="39" spans="1:7" ht="15">
      <c r="A39" s="3"/>
      <c r="B39" s="3"/>
      <c r="C39" s="7">
        <v>621</v>
      </c>
      <c r="D39" s="6">
        <v>1938</v>
      </c>
      <c r="E39" s="7">
        <v>633</v>
      </c>
      <c r="F39" s="79">
        <v>1</v>
      </c>
      <c r="G39" s="36">
        <f>(SUM($F$2:F39)/109*100)</f>
        <v>38.53211009174312</v>
      </c>
    </row>
    <row r="40" spans="1:7" ht="15">
      <c r="A40" s="3"/>
      <c r="B40" s="3"/>
      <c r="C40" s="7">
        <v>626</v>
      </c>
      <c r="D40" s="6">
        <v>1909</v>
      </c>
      <c r="E40" s="7">
        <v>634</v>
      </c>
      <c r="F40" s="79">
        <v>2</v>
      </c>
      <c r="G40" s="36">
        <f>(SUM($F$2:F40)/109*100)</f>
        <v>40.36697247706422</v>
      </c>
    </row>
    <row r="41" spans="1:7" ht="15">
      <c r="A41" s="3"/>
      <c r="B41" s="3"/>
      <c r="C41" s="7">
        <v>629</v>
      </c>
      <c r="D41" s="6">
        <v>1908</v>
      </c>
      <c r="E41" s="7">
        <v>644</v>
      </c>
      <c r="F41" s="79">
        <v>1</v>
      </c>
      <c r="G41" s="36">
        <f>(SUM($F$2:F41)/109*100)</f>
        <v>41.284403669724774</v>
      </c>
    </row>
    <row r="42" spans="1:7" ht="15">
      <c r="A42" s="3"/>
      <c r="B42" s="3"/>
      <c r="C42" s="7">
        <v>630</v>
      </c>
      <c r="D42" s="6">
        <v>1943</v>
      </c>
      <c r="E42" s="7">
        <v>645</v>
      </c>
      <c r="F42" s="79">
        <v>1</v>
      </c>
      <c r="G42" s="36">
        <f>(SUM($F$2:F42)/109*100)</f>
        <v>42.201834862385326</v>
      </c>
    </row>
    <row r="43" spans="1:7" ht="15">
      <c r="A43" s="3"/>
      <c r="B43" s="3"/>
      <c r="C43" s="7">
        <v>633</v>
      </c>
      <c r="D43" s="6">
        <v>1947</v>
      </c>
      <c r="E43" s="7">
        <v>646</v>
      </c>
      <c r="F43" s="79">
        <v>1</v>
      </c>
      <c r="G43" s="36">
        <f>(SUM($F$2:F43)/109*100)</f>
        <v>43.11926605504588</v>
      </c>
    </row>
    <row r="44" spans="1:7" ht="15">
      <c r="A44" s="3"/>
      <c r="B44" s="3"/>
      <c r="C44" s="7">
        <v>634</v>
      </c>
      <c r="D44" s="6">
        <v>1923</v>
      </c>
      <c r="E44" s="7">
        <v>654</v>
      </c>
      <c r="F44" s="79">
        <v>1</v>
      </c>
      <c r="G44" s="36">
        <f>(SUM($F$2:F44)/109*100)</f>
        <v>44.03669724770643</v>
      </c>
    </row>
    <row r="45" spans="1:7" ht="15">
      <c r="A45" s="3"/>
      <c r="B45" s="3"/>
      <c r="C45" s="7">
        <v>634</v>
      </c>
      <c r="D45" s="6">
        <v>1951</v>
      </c>
      <c r="E45" s="7">
        <v>658</v>
      </c>
      <c r="F45" s="79">
        <v>1</v>
      </c>
      <c r="G45" s="36">
        <f>(SUM($F$2:F45)/109*100)</f>
        <v>44.95412844036697</v>
      </c>
    </row>
    <row r="46" spans="1:7" ht="15">
      <c r="A46" s="3"/>
      <c r="B46" s="3"/>
      <c r="C46" s="7">
        <v>644</v>
      </c>
      <c r="D46" s="6">
        <v>1991</v>
      </c>
      <c r="E46" s="7">
        <v>659</v>
      </c>
      <c r="F46" s="79">
        <v>1</v>
      </c>
      <c r="G46" s="36">
        <f>(SUM($F$2:F46)/109*100)</f>
        <v>45.87155963302752</v>
      </c>
    </row>
    <row r="47" spans="1:7" ht="15">
      <c r="A47" s="3"/>
      <c r="B47" s="3"/>
      <c r="C47" s="7">
        <v>645</v>
      </c>
      <c r="D47" s="6">
        <v>1957</v>
      </c>
      <c r="E47" s="7">
        <v>662</v>
      </c>
      <c r="F47" s="79">
        <v>1</v>
      </c>
      <c r="G47" s="36">
        <f>(SUM($F$2:F47)/109*100)</f>
        <v>46.788990825688074</v>
      </c>
    </row>
    <row r="48" spans="1:7" ht="15">
      <c r="A48" s="3"/>
      <c r="B48" s="3"/>
      <c r="C48" s="7">
        <v>646</v>
      </c>
      <c r="D48" s="6">
        <v>1955</v>
      </c>
      <c r="E48" s="7">
        <v>664</v>
      </c>
      <c r="F48" s="79">
        <v>1</v>
      </c>
      <c r="G48" s="36">
        <f>(SUM($F$2:F48)/109*100)</f>
        <v>47.706422018348626</v>
      </c>
    </row>
    <row r="49" spans="1:7" ht="15">
      <c r="A49" s="3"/>
      <c r="B49" s="3"/>
      <c r="C49" s="7">
        <v>654</v>
      </c>
      <c r="D49" s="6">
        <v>2008</v>
      </c>
      <c r="E49" s="7">
        <v>668</v>
      </c>
      <c r="F49" s="79">
        <v>1</v>
      </c>
      <c r="G49" s="36">
        <f>(SUM($F$2:F49)/109*100)</f>
        <v>48.62385321100918</v>
      </c>
    </row>
    <row r="50" spans="1:7" ht="15">
      <c r="A50" s="3"/>
      <c r="B50" s="3"/>
      <c r="C50" s="7">
        <v>658</v>
      </c>
      <c r="D50" s="6">
        <v>1992</v>
      </c>
      <c r="E50" s="7">
        <v>673</v>
      </c>
      <c r="F50" s="79">
        <v>1</v>
      </c>
      <c r="G50" s="36">
        <f>(SUM($F$2:F50)/109*100)</f>
        <v>49.54128440366973</v>
      </c>
    </row>
    <row r="51" spans="1:7" ht="15">
      <c r="A51" s="3"/>
      <c r="B51" s="3"/>
      <c r="C51" s="7">
        <v>659</v>
      </c>
      <c r="D51" s="6">
        <v>1969</v>
      </c>
      <c r="E51" s="7">
        <v>678</v>
      </c>
      <c r="F51" s="79">
        <v>1</v>
      </c>
      <c r="G51" s="36">
        <f>(SUM($F$2:F51)/109*100)</f>
        <v>50.45871559633027</v>
      </c>
    </row>
    <row r="52" spans="1:7" ht="15">
      <c r="A52" s="3"/>
      <c r="B52" s="3"/>
      <c r="C52" s="7">
        <v>662</v>
      </c>
      <c r="D52" s="6">
        <v>1933</v>
      </c>
      <c r="E52" s="7">
        <v>685</v>
      </c>
      <c r="F52" s="79">
        <v>2</v>
      </c>
      <c r="G52" s="36">
        <f>(SUM($F$2:F52)/109*100)</f>
        <v>52.293577981651374</v>
      </c>
    </row>
    <row r="53" spans="1:7" ht="15">
      <c r="A53" s="3"/>
      <c r="B53" s="3"/>
      <c r="C53" s="7">
        <v>664</v>
      </c>
      <c r="D53" s="6">
        <v>1993</v>
      </c>
      <c r="E53" s="7">
        <v>691</v>
      </c>
      <c r="F53" s="79">
        <v>1</v>
      </c>
      <c r="G53" s="36">
        <f>(SUM($F$2:F53)/109*100)</f>
        <v>53.21100917431193</v>
      </c>
    </row>
    <row r="54" spans="1:7" ht="15">
      <c r="A54" s="3"/>
      <c r="B54" s="3"/>
      <c r="C54" s="7">
        <v>668</v>
      </c>
      <c r="D54" s="6">
        <v>2007</v>
      </c>
      <c r="E54" s="7">
        <v>702</v>
      </c>
      <c r="F54" s="79">
        <v>1</v>
      </c>
      <c r="G54" s="36">
        <f>(SUM($F$2:F54)/109*100)</f>
        <v>54.12844036697248</v>
      </c>
    </row>
    <row r="55" spans="1:7" ht="15">
      <c r="A55" s="3"/>
      <c r="B55" s="3"/>
      <c r="C55" s="7">
        <v>673</v>
      </c>
      <c r="D55" s="6">
        <v>1968</v>
      </c>
      <c r="E55" s="7">
        <v>708</v>
      </c>
      <c r="F55" s="79">
        <v>2</v>
      </c>
      <c r="G55" s="36">
        <f>(SUM($F$2:F55)/109*100)</f>
        <v>55.96330275229357</v>
      </c>
    </row>
    <row r="56" spans="1:7" ht="15">
      <c r="A56" s="3"/>
      <c r="B56" s="3"/>
      <c r="C56" s="7">
        <v>678</v>
      </c>
      <c r="D56" s="6">
        <v>1956</v>
      </c>
      <c r="E56" s="7">
        <v>713</v>
      </c>
      <c r="F56" s="79">
        <v>1</v>
      </c>
      <c r="G56" s="36">
        <f>(SUM($F$2:F56)/109*100)</f>
        <v>56.88073394495413</v>
      </c>
    </row>
    <row r="57" spans="1:7" ht="15">
      <c r="A57" s="3"/>
      <c r="B57" s="3"/>
      <c r="C57" s="7">
        <v>685</v>
      </c>
      <c r="D57" s="6">
        <v>1901</v>
      </c>
      <c r="E57" s="7">
        <v>715</v>
      </c>
      <c r="F57" s="79">
        <v>1</v>
      </c>
      <c r="G57" s="36">
        <f>(SUM($F$2:F57)/109*100)</f>
        <v>57.798165137614674</v>
      </c>
    </row>
    <row r="58" spans="1:7" ht="15">
      <c r="A58" s="3"/>
      <c r="B58" s="3"/>
      <c r="C58" s="7">
        <v>685</v>
      </c>
      <c r="D58" s="6">
        <v>1994</v>
      </c>
      <c r="E58" s="7">
        <v>716</v>
      </c>
      <c r="F58" s="79">
        <v>1</v>
      </c>
      <c r="G58" s="36">
        <f>(SUM($F$2:F58)/109*100)</f>
        <v>58.71559633027523</v>
      </c>
    </row>
    <row r="59" spans="1:7" ht="15">
      <c r="A59" s="3"/>
      <c r="B59" s="3"/>
      <c r="C59" s="7">
        <v>691</v>
      </c>
      <c r="D59" s="6">
        <v>1963</v>
      </c>
      <c r="E59" s="7">
        <v>722</v>
      </c>
      <c r="F59" s="79">
        <v>1</v>
      </c>
      <c r="G59" s="36">
        <f>(SUM($F$2:F59)/109*100)</f>
        <v>59.63302752293578</v>
      </c>
    </row>
    <row r="60" spans="1:7" ht="15">
      <c r="A60" s="3"/>
      <c r="B60" s="3"/>
      <c r="C60" s="7">
        <v>702</v>
      </c>
      <c r="D60" s="6">
        <v>1983</v>
      </c>
      <c r="E60" s="7">
        <v>728</v>
      </c>
      <c r="F60" s="79">
        <v>2</v>
      </c>
      <c r="G60" s="36">
        <f>(SUM($F$2:F60)/109*100)</f>
        <v>61.46788990825688</v>
      </c>
    </row>
    <row r="61" spans="1:7" ht="15">
      <c r="A61" s="3"/>
      <c r="B61" s="3"/>
      <c r="C61" s="7">
        <v>708</v>
      </c>
      <c r="D61" s="6">
        <v>1958</v>
      </c>
      <c r="E61" s="7">
        <v>734</v>
      </c>
      <c r="F61" s="79">
        <v>1</v>
      </c>
      <c r="G61" s="36">
        <f>(SUM($F$2:F61)/109*100)</f>
        <v>62.38532110091744</v>
      </c>
    </row>
    <row r="62" spans="1:7" ht="15">
      <c r="A62" s="3"/>
      <c r="B62" s="3"/>
      <c r="C62" s="7">
        <v>708</v>
      </c>
      <c r="D62" s="6">
        <v>1986</v>
      </c>
      <c r="E62" s="7">
        <v>738</v>
      </c>
      <c r="F62" s="79">
        <v>1</v>
      </c>
      <c r="G62" s="36">
        <f>(SUM($F$2:F62)/109*100)</f>
        <v>63.30275229357798</v>
      </c>
    </row>
    <row r="63" spans="1:7" ht="15">
      <c r="A63" s="3"/>
      <c r="B63" s="3"/>
      <c r="C63" s="7">
        <v>713</v>
      </c>
      <c r="D63" s="6">
        <v>1912</v>
      </c>
      <c r="E63" s="12">
        <v>740</v>
      </c>
      <c r="F63" s="79">
        <v>1</v>
      </c>
      <c r="G63" s="36">
        <f>(SUM($F$2:F63)/109*100)</f>
        <v>64.22018348623854</v>
      </c>
    </row>
    <row r="64" spans="1:7" ht="15">
      <c r="A64" s="3"/>
      <c r="B64" s="3"/>
      <c r="C64" s="7">
        <v>715</v>
      </c>
      <c r="D64" s="6">
        <v>1914</v>
      </c>
      <c r="E64" s="7">
        <v>750</v>
      </c>
      <c r="F64" s="79">
        <v>1</v>
      </c>
      <c r="G64" s="36">
        <f>(SUM($F$2:F64)/109*100)</f>
        <v>65.13761467889908</v>
      </c>
    </row>
    <row r="65" spans="1:7" ht="15">
      <c r="A65" s="3"/>
      <c r="B65" s="3"/>
      <c r="C65" s="7">
        <v>716</v>
      </c>
      <c r="D65" s="6">
        <v>1920</v>
      </c>
      <c r="E65" s="7">
        <v>757</v>
      </c>
      <c r="F65" s="79">
        <v>2</v>
      </c>
      <c r="G65" s="36">
        <f>(SUM($F$2:F65)/109*100)</f>
        <v>66.97247706422019</v>
      </c>
    </row>
    <row r="66" spans="1:7" ht="15">
      <c r="A66" s="3"/>
      <c r="B66" s="3"/>
      <c r="C66" s="7">
        <v>722</v>
      </c>
      <c r="D66" s="6">
        <v>1913</v>
      </c>
      <c r="E66" s="7">
        <v>770</v>
      </c>
      <c r="F66" s="79">
        <v>1</v>
      </c>
      <c r="G66" s="36">
        <f>(SUM($F$2:F66)/109*100)</f>
        <v>67.88990825688074</v>
      </c>
    </row>
    <row r="67" spans="1:7" ht="15">
      <c r="A67" s="3"/>
      <c r="B67" s="3"/>
      <c r="C67" s="7">
        <v>728</v>
      </c>
      <c r="D67" s="6">
        <v>1942</v>
      </c>
      <c r="E67" s="7">
        <v>773</v>
      </c>
      <c r="F67" s="79">
        <v>1</v>
      </c>
      <c r="G67" s="36">
        <f>(SUM($F$2:F67)/109*100)</f>
        <v>68.80733944954129</v>
      </c>
    </row>
    <row r="68" spans="1:7" ht="15">
      <c r="A68" s="3"/>
      <c r="B68" s="3"/>
      <c r="C68" s="7">
        <v>728</v>
      </c>
      <c r="D68" s="6">
        <v>1978</v>
      </c>
      <c r="E68" s="7">
        <v>776</v>
      </c>
      <c r="F68" s="79">
        <v>2</v>
      </c>
      <c r="G68" s="36">
        <f>(SUM($F$2:F68)/109*100)</f>
        <v>70.64220183486239</v>
      </c>
    </row>
    <row r="69" spans="1:7" ht="15">
      <c r="A69" s="3"/>
      <c r="B69" s="3"/>
      <c r="C69" s="7">
        <v>734</v>
      </c>
      <c r="D69" s="6">
        <v>1952</v>
      </c>
      <c r="E69" s="7">
        <v>777</v>
      </c>
      <c r="F69" s="79">
        <v>1</v>
      </c>
      <c r="G69" s="36">
        <f>(SUM($F$2:F69)/109*100)</f>
        <v>71.55963302752293</v>
      </c>
    </row>
    <row r="70" spans="1:7" ht="15">
      <c r="A70" s="3"/>
      <c r="B70" s="3"/>
      <c r="C70" s="7">
        <v>738</v>
      </c>
      <c r="D70" s="6">
        <v>1907</v>
      </c>
      <c r="E70" s="7">
        <v>778</v>
      </c>
      <c r="F70" s="79">
        <v>1</v>
      </c>
      <c r="G70" s="36">
        <f>(SUM($F$2:F70)/109*100)</f>
        <v>72.47706422018348</v>
      </c>
    </row>
    <row r="71" spans="1:7" ht="15">
      <c r="A71" s="3"/>
      <c r="B71" s="3"/>
      <c r="C71" s="12">
        <v>740</v>
      </c>
      <c r="D71" s="11">
        <v>2004</v>
      </c>
      <c r="E71" s="7">
        <v>780</v>
      </c>
      <c r="F71" s="79">
        <v>1</v>
      </c>
      <c r="G71" s="36">
        <f>(SUM($F$2:F71)/109*100)</f>
        <v>73.39449541284404</v>
      </c>
    </row>
    <row r="72" spans="1:7" ht="15">
      <c r="A72" s="3"/>
      <c r="B72" s="3"/>
      <c r="C72" s="7">
        <v>750</v>
      </c>
      <c r="D72" s="6">
        <v>1937</v>
      </c>
      <c r="E72" s="7">
        <v>784</v>
      </c>
      <c r="F72" s="79">
        <v>1</v>
      </c>
      <c r="G72" s="36">
        <f>(SUM($F$2:F72)/109*100)</f>
        <v>74.31192660550458</v>
      </c>
    </row>
    <row r="73" spans="1:7" ht="15">
      <c r="A73" s="3"/>
      <c r="B73" s="3"/>
      <c r="C73" s="7">
        <v>757</v>
      </c>
      <c r="D73" s="6">
        <v>1975</v>
      </c>
      <c r="E73" s="7">
        <v>786</v>
      </c>
      <c r="F73" s="79">
        <v>1</v>
      </c>
      <c r="G73" s="36">
        <f>(SUM($F$2:F73)/109*100)</f>
        <v>75.22935779816514</v>
      </c>
    </row>
    <row r="74" spans="1:7" ht="15">
      <c r="A74" s="3"/>
      <c r="B74" s="3"/>
      <c r="C74" s="7">
        <v>757</v>
      </c>
      <c r="D74" s="6">
        <v>1987</v>
      </c>
      <c r="E74" s="7">
        <v>793</v>
      </c>
      <c r="F74" s="79">
        <v>1</v>
      </c>
      <c r="G74" s="36">
        <f>(SUM($F$2:F74)/109*100)</f>
        <v>76.14678899082568</v>
      </c>
    </row>
    <row r="75" spans="1:7" ht="15">
      <c r="A75" s="3"/>
      <c r="B75" s="3"/>
      <c r="C75" s="7">
        <v>770</v>
      </c>
      <c r="D75" s="6">
        <v>1989</v>
      </c>
      <c r="E75" s="7">
        <v>801</v>
      </c>
      <c r="F75" s="79">
        <v>1</v>
      </c>
      <c r="G75" s="36">
        <f>(SUM($F$2:F75)/109*100)</f>
        <v>77.06422018348624</v>
      </c>
    </row>
    <row r="76" spans="1:7" ht="15">
      <c r="A76" s="3"/>
      <c r="B76" s="3"/>
      <c r="C76" s="7">
        <v>773</v>
      </c>
      <c r="D76" s="6">
        <v>1988</v>
      </c>
      <c r="E76" s="7">
        <v>808</v>
      </c>
      <c r="F76" s="79">
        <v>1</v>
      </c>
      <c r="G76" s="36">
        <f>(SUM($F$2:F76)/109*100)</f>
        <v>77.98165137614679</v>
      </c>
    </row>
    <row r="77" spans="1:7" ht="15">
      <c r="A77" s="3"/>
      <c r="B77" s="3"/>
      <c r="C77" s="7">
        <v>776</v>
      </c>
      <c r="D77" s="6">
        <v>1976</v>
      </c>
      <c r="E77" s="12">
        <v>817</v>
      </c>
      <c r="F77" s="79">
        <v>1</v>
      </c>
      <c r="G77" s="36">
        <f>(SUM($F$2:F77)/109*100)</f>
        <v>78.89908256880734</v>
      </c>
    </row>
    <row r="78" spans="1:7" ht="15">
      <c r="A78" s="3"/>
      <c r="B78" s="3"/>
      <c r="C78" s="7">
        <v>776</v>
      </c>
      <c r="D78" s="6">
        <v>1982</v>
      </c>
      <c r="E78" s="7">
        <v>836</v>
      </c>
      <c r="F78" s="79">
        <v>2</v>
      </c>
      <c r="G78" s="36">
        <f>(SUM($F$2:F78)/109*100)</f>
        <v>80.73394495412845</v>
      </c>
    </row>
    <row r="79" spans="1:7" ht="15">
      <c r="A79" s="3"/>
      <c r="B79" s="3"/>
      <c r="C79" s="7">
        <v>777</v>
      </c>
      <c r="D79" s="6">
        <v>1985</v>
      </c>
      <c r="E79" s="7">
        <v>838</v>
      </c>
      <c r="F79" s="79">
        <v>1</v>
      </c>
      <c r="G79" s="36">
        <f>(SUM($F$2:F79)/109*100)</f>
        <v>81.65137614678899</v>
      </c>
    </row>
    <row r="80" spans="1:7" ht="15">
      <c r="A80" s="3"/>
      <c r="B80" s="3"/>
      <c r="C80" s="7">
        <v>778</v>
      </c>
      <c r="D80" s="6">
        <v>1916</v>
      </c>
      <c r="E80" s="7">
        <v>840</v>
      </c>
      <c r="F80" s="79">
        <v>1</v>
      </c>
      <c r="G80" s="36">
        <f>(SUM($F$2:F80)/109*100)</f>
        <v>82.56880733944955</v>
      </c>
    </row>
    <row r="81" spans="1:7" ht="15">
      <c r="A81" s="3"/>
      <c r="B81" s="3"/>
      <c r="C81" s="7">
        <v>780</v>
      </c>
      <c r="D81" s="6">
        <v>1926</v>
      </c>
      <c r="E81" s="7">
        <v>846</v>
      </c>
      <c r="F81" s="79">
        <v>1</v>
      </c>
      <c r="G81" s="36">
        <f>(SUM($F$2:F81)/109*100)</f>
        <v>83.4862385321101</v>
      </c>
    </row>
    <row r="82" spans="1:7" ht="15">
      <c r="A82" s="3"/>
      <c r="B82" s="3"/>
      <c r="C82" s="7">
        <v>784</v>
      </c>
      <c r="D82" s="6">
        <v>1948</v>
      </c>
      <c r="E82" s="7">
        <v>853</v>
      </c>
      <c r="F82" s="79">
        <v>1</v>
      </c>
      <c r="G82" s="36">
        <f>(SUM($F$2:F82)/109*100)</f>
        <v>84.40366972477065</v>
      </c>
    </row>
    <row r="83" spans="1:7" ht="15">
      <c r="A83" s="3"/>
      <c r="B83" s="3"/>
      <c r="C83" s="7">
        <v>786</v>
      </c>
      <c r="D83" s="6">
        <v>1922</v>
      </c>
      <c r="E83" s="7">
        <v>855</v>
      </c>
      <c r="F83" s="79">
        <v>1</v>
      </c>
      <c r="G83" s="36">
        <f>(SUM($F$2:F83)/109*100)</f>
        <v>85.3211009174312</v>
      </c>
    </row>
    <row r="84" spans="1:7" ht="15">
      <c r="A84" s="3"/>
      <c r="B84" s="3"/>
      <c r="C84" s="7">
        <v>793</v>
      </c>
      <c r="D84" s="6">
        <v>1965</v>
      </c>
      <c r="E84" s="7">
        <v>856</v>
      </c>
      <c r="F84" s="79">
        <v>1</v>
      </c>
      <c r="G84" s="36">
        <f>(SUM($F$2:F84)/109*100)</f>
        <v>86.23853211009175</v>
      </c>
    </row>
    <row r="85" spans="1:7" ht="15">
      <c r="A85" s="3"/>
      <c r="B85" s="3"/>
      <c r="C85" s="7">
        <v>801</v>
      </c>
      <c r="D85" s="6">
        <v>1953</v>
      </c>
      <c r="E85" s="7">
        <v>862</v>
      </c>
      <c r="F85" s="79">
        <v>1</v>
      </c>
      <c r="G85" s="36">
        <f>(SUM($F$2:F85)/109*100)</f>
        <v>87.1559633027523</v>
      </c>
    </row>
    <row r="86" spans="1:7" ht="15">
      <c r="A86" s="3"/>
      <c r="B86" s="3"/>
      <c r="C86" s="7">
        <v>808</v>
      </c>
      <c r="D86" s="6">
        <v>1915</v>
      </c>
      <c r="E86" s="7">
        <v>873</v>
      </c>
      <c r="F86" s="79">
        <v>1</v>
      </c>
      <c r="G86" s="36">
        <f>(SUM($F$2:F86)/109*100)</f>
        <v>88.07339449541286</v>
      </c>
    </row>
    <row r="87" spans="1:7" ht="15">
      <c r="A87" s="3"/>
      <c r="B87" s="3"/>
      <c r="C87" s="12">
        <v>817</v>
      </c>
      <c r="D87" s="11">
        <v>2005</v>
      </c>
      <c r="E87" s="7">
        <v>880</v>
      </c>
      <c r="F87" s="79">
        <v>2</v>
      </c>
      <c r="G87" s="36">
        <f>(SUM($F$2:F87)/109*100)</f>
        <v>89.90825688073394</v>
      </c>
    </row>
    <row r="88" spans="1:7" ht="15">
      <c r="A88" s="3"/>
      <c r="B88" s="3"/>
      <c r="C88" s="7">
        <v>836</v>
      </c>
      <c r="D88" s="6">
        <v>1962</v>
      </c>
      <c r="E88" s="7">
        <v>881</v>
      </c>
      <c r="F88" s="79">
        <v>1</v>
      </c>
      <c r="G88" s="36">
        <f>(SUM($F$2:F88)/109*100)</f>
        <v>90.82568807339449</v>
      </c>
    </row>
    <row r="89" spans="1:7" ht="15">
      <c r="A89" s="3"/>
      <c r="B89" s="3"/>
      <c r="C89" s="12">
        <v>836</v>
      </c>
      <c r="D89" s="11">
        <v>2001</v>
      </c>
      <c r="E89" s="7">
        <v>885</v>
      </c>
      <c r="F89" s="79">
        <v>1</v>
      </c>
      <c r="G89" s="36">
        <f>(SUM($F$2:F89)/109*100)</f>
        <v>91.74311926605505</v>
      </c>
    </row>
    <row r="90" spans="1:7" ht="15">
      <c r="A90" s="3"/>
      <c r="B90" s="3"/>
      <c r="C90" s="7">
        <v>838</v>
      </c>
      <c r="D90" s="6">
        <v>1945</v>
      </c>
      <c r="E90" s="7">
        <v>886</v>
      </c>
      <c r="F90" s="79">
        <v>1</v>
      </c>
      <c r="G90" s="36">
        <f>(SUM($F$2:F90)/109*100)</f>
        <v>92.66055045871559</v>
      </c>
    </row>
    <row r="91" spans="1:7" ht="15">
      <c r="A91" s="3"/>
      <c r="B91" s="3"/>
      <c r="C91" s="7">
        <v>840</v>
      </c>
      <c r="D91" s="6">
        <v>1974</v>
      </c>
      <c r="E91" s="7">
        <v>894</v>
      </c>
      <c r="F91" s="79">
        <v>1</v>
      </c>
      <c r="G91" s="36">
        <f>(SUM($F$2:F91)/109*100)</f>
        <v>93.57798165137615</v>
      </c>
    </row>
    <row r="92" spans="1:7" ht="15">
      <c r="A92" s="3"/>
      <c r="B92" s="3"/>
      <c r="C92" s="7">
        <v>846</v>
      </c>
      <c r="D92" s="6">
        <v>1924</v>
      </c>
      <c r="E92" s="7">
        <v>897</v>
      </c>
      <c r="F92" s="79">
        <v>1</v>
      </c>
      <c r="G92" s="36">
        <f>(SUM($F$2:F92)/109*100)</f>
        <v>94.4954128440367</v>
      </c>
    </row>
    <row r="93" spans="1:7" ht="15">
      <c r="A93" s="3"/>
      <c r="B93" s="3"/>
      <c r="C93" s="7">
        <v>853</v>
      </c>
      <c r="D93" s="6">
        <v>1964</v>
      </c>
      <c r="E93" s="7">
        <v>904</v>
      </c>
      <c r="F93" s="79">
        <v>1</v>
      </c>
      <c r="G93" s="36">
        <f>(SUM($F$2:F93)/109*100)</f>
        <v>95.41284403669725</v>
      </c>
    </row>
    <row r="94" spans="1:7" ht="15">
      <c r="A94" s="3"/>
      <c r="B94" s="3"/>
      <c r="C94" s="7">
        <v>855</v>
      </c>
      <c r="D94" s="6">
        <v>1966</v>
      </c>
      <c r="E94" s="7">
        <v>909</v>
      </c>
      <c r="F94" s="79">
        <v>1</v>
      </c>
      <c r="G94" s="36">
        <f>(SUM($F$2:F94)/109*100)</f>
        <v>96.3302752293578</v>
      </c>
    </row>
    <row r="95" spans="1:7" ht="15">
      <c r="A95" s="3"/>
      <c r="B95" s="3"/>
      <c r="C95" s="7">
        <v>856</v>
      </c>
      <c r="D95" s="6">
        <v>1941</v>
      </c>
      <c r="E95" s="7">
        <v>954</v>
      </c>
      <c r="F95" s="79">
        <v>1</v>
      </c>
      <c r="G95" s="36">
        <f>(SUM($F$2:F95)/109*100)</f>
        <v>97.24770642201835</v>
      </c>
    </row>
    <row r="96" spans="1:7" ht="15">
      <c r="A96" s="3"/>
      <c r="B96" s="3"/>
      <c r="C96" s="7">
        <v>862</v>
      </c>
      <c r="D96" s="6">
        <v>1944</v>
      </c>
      <c r="E96" s="7">
        <v>974</v>
      </c>
      <c r="F96" s="79">
        <v>1</v>
      </c>
      <c r="G96" s="36">
        <f>(SUM($F$2:F96)/109*100)</f>
        <v>98.1651376146789</v>
      </c>
    </row>
    <row r="97" spans="1:7" ht="15">
      <c r="A97" s="3"/>
      <c r="B97" s="3"/>
      <c r="C97" s="7">
        <v>873</v>
      </c>
      <c r="D97" s="6">
        <v>1980</v>
      </c>
      <c r="E97" s="7">
        <v>1013</v>
      </c>
      <c r="F97" s="79">
        <v>1</v>
      </c>
      <c r="G97" s="36">
        <f>(SUM($F$2:F97)/109*100)</f>
        <v>99.08256880733946</v>
      </c>
    </row>
    <row r="98" spans="1:7" ht="15">
      <c r="A98" s="3"/>
      <c r="B98" s="3"/>
      <c r="C98" s="7">
        <v>880</v>
      </c>
      <c r="D98" s="6">
        <v>1940</v>
      </c>
      <c r="E98" s="15">
        <v>1041</v>
      </c>
      <c r="F98" s="79">
        <v>1</v>
      </c>
      <c r="G98" s="36">
        <f>(SUM($F$2:F98)/109*100)</f>
        <v>100</v>
      </c>
    </row>
    <row r="99" spans="1:7" ht="15">
      <c r="A99" s="3"/>
      <c r="B99" s="3"/>
      <c r="C99" s="7">
        <v>880</v>
      </c>
      <c r="D99" s="6">
        <v>1977</v>
      </c>
      <c r="G99" s="59"/>
    </row>
    <row r="100" spans="1:7" ht="15">
      <c r="A100" s="3"/>
      <c r="B100" s="3"/>
      <c r="C100" s="7">
        <v>881</v>
      </c>
      <c r="D100" s="6">
        <v>1967</v>
      </c>
      <c r="G100" s="59"/>
    </row>
    <row r="101" spans="1:7" ht="15">
      <c r="A101" s="3"/>
      <c r="B101" s="3"/>
      <c r="C101" s="7">
        <v>885</v>
      </c>
      <c r="D101" s="6">
        <v>1981</v>
      </c>
      <c r="G101" s="59"/>
    </row>
    <row r="102" spans="1:8" ht="15">
      <c r="A102" s="3"/>
      <c r="B102" s="3"/>
      <c r="C102" s="7">
        <v>886</v>
      </c>
      <c r="D102" s="6">
        <v>1919</v>
      </c>
      <c r="G102" s="59"/>
      <c r="H102" s="25"/>
    </row>
    <row r="103" spans="1:7" s="18" customFormat="1" ht="15">
      <c r="A103" s="13"/>
      <c r="B103" s="13"/>
      <c r="C103" s="7">
        <v>894</v>
      </c>
      <c r="D103" s="6">
        <v>1932</v>
      </c>
      <c r="E103"/>
      <c r="F103"/>
      <c r="G103" s="59"/>
    </row>
    <row r="104" spans="1:9" s="18" customFormat="1" ht="15">
      <c r="A104" s="13"/>
      <c r="B104" s="13"/>
      <c r="C104" s="7">
        <v>897</v>
      </c>
      <c r="D104" s="6">
        <v>1998</v>
      </c>
      <c r="E104"/>
      <c r="F104"/>
      <c r="G104" s="59"/>
      <c r="H104" s="24"/>
      <c r="I104" s="23"/>
    </row>
    <row r="105" spans="1:9" ht="15">
      <c r="A105" s="3"/>
      <c r="B105" s="3"/>
      <c r="C105" s="7">
        <v>904</v>
      </c>
      <c r="D105" s="6">
        <v>1979</v>
      </c>
      <c r="G105" s="59"/>
      <c r="H105" s="24"/>
      <c r="I105" s="23"/>
    </row>
    <row r="106" spans="1:7" ht="15">
      <c r="A106" s="3"/>
      <c r="B106" s="3"/>
      <c r="C106" s="7">
        <v>909</v>
      </c>
      <c r="D106" s="6">
        <v>1970</v>
      </c>
      <c r="G106" s="59"/>
    </row>
    <row r="107" spans="1:8" s="23" customFormat="1" ht="15">
      <c r="A107" s="10"/>
      <c r="B107" s="10"/>
      <c r="C107" s="7">
        <v>954</v>
      </c>
      <c r="D107" s="6">
        <v>2010</v>
      </c>
      <c r="E107"/>
      <c r="F107"/>
      <c r="G107" s="59"/>
      <c r="H107" s="24"/>
    </row>
    <row r="108" spans="1:8" s="23" customFormat="1" ht="15">
      <c r="A108" s="10"/>
      <c r="B108" s="10"/>
      <c r="C108" s="7">
        <v>974</v>
      </c>
      <c r="D108" s="6">
        <v>1999</v>
      </c>
      <c r="E108"/>
      <c r="F108"/>
      <c r="G108" s="59"/>
      <c r="H108" s="24"/>
    </row>
    <row r="109" spans="1:4" ht="15">
      <c r="A109" s="3"/>
      <c r="B109" s="3"/>
      <c r="C109" s="7">
        <v>1013</v>
      </c>
      <c r="D109" s="6">
        <v>2006</v>
      </c>
    </row>
    <row r="110" spans="1:4" ht="15">
      <c r="A110" s="3"/>
      <c r="B110" s="3"/>
      <c r="C110" s="15">
        <v>1041</v>
      </c>
      <c r="D110" s="14">
        <v>2000</v>
      </c>
    </row>
    <row r="111" spans="1:3" ht="15">
      <c r="A111" s="3"/>
      <c r="B111" s="3"/>
      <c r="C111" s="15"/>
    </row>
    <row r="112" spans="1:8" s="23" customFormat="1" ht="15">
      <c r="A112" s="10"/>
      <c r="B112" s="10"/>
      <c r="C112"/>
      <c r="D112"/>
      <c r="E112"/>
      <c r="F112"/>
      <c r="H112" s="24"/>
    </row>
    <row r="113" spans="1:3" ht="15">
      <c r="A113" s="3"/>
      <c r="B113" s="3"/>
      <c r="C113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P83"/>
  <sheetViews>
    <sheetView zoomScalePageLayoutView="0" workbookViewId="0" topLeftCell="A1">
      <selection activeCell="A1" sqref="A1"/>
    </sheetView>
  </sheetViews>
  <sheetFormatPr defaultColWidth="9.140625" defaultRowHeight="15"/>
  <cols>
    <col min="12" max="12" width="10.00390625" style="0" customWidth="1"/>
  </cols>
  <sheetData>
    <row r="1" spans="1:16" s="9" customFormat="1" ht="15">
      <c r="A1" s="3" t="s">
        <v>44</v>
      </c>
      <c r="B1" s="3"/>
      <c r="C1" s="3"/>
      <c r="D1"/>
      <c r="E1"/>
      <c r="F1" s="42" t="s">
        <v>4</v>
      </c>
      <c r="G1" s="37" t="s">
        <v>5</v>
      </c>
      <c r="H1"/>
      <c r="I1"/>
      <c r="J1"/>
      <c r="K1"/>
      <c r="L1"/>
      <c r="M1"/>
      <c r="N1"/>
      <c r="O1"/>
      <c r="P1"/>
    </row>
    <row r="2" spans="1:12" ht="15">
      <c r="A2" s="3"/>
      <c r="B2" s="3"/>
      <c r="C2" s="7">
        <v>142</v>
      </c>
      <c r="D2" s="6">
        <v>1961</v>
      </c>
      <c r="E2" s="7">
        <v>142</v>
      </c>
      <c r="F2" s="79">
        <v>1</v>
      </c>
      <c r="G2" s="35">
        <f>F2/79*100</f>
        <v>1.2658227848101267</v>
      </c>
      <c r="K2" t="s">
        <v>6</v>
      </c>
      <c r="L2" s="45">
        <f>AVERAGE(C2:C80)</f>
        <v>386.9746835443038</v>
      </c>
    </row>
    <row r="3" spans="1:12" ht="15">
      <c r="A3" s="3"/>
      <c r="B3" s="3"/>
      <c r="C3" s="7">
        <v>188</v>
      </c>
      <c r="D3" s="6">
        <v>1934</v>
      </c>
      <c r="E3" s="7">
        <v>188</v>
      </c>
      <c r="F3" s="79">
        <v>1</v>
      </c>
      <c r="G3" s="36">
        <f>(SUM($F$2:F3)/79*100)</f>
        <v>2.5316455696202533</v>
      </c>
      <c r="K3" t="s">
        <v>7</v>
      </c>
      <c r="L3" s="45">
        <f>STDEV(C2:C80)</f>
        <v>104.55485306564238</v>
      </c>
    </row>
    <row r="4" spans="1:7" ht="15">
      <c r="A4" s="3"/>
      <c r="B4" s="3"/>
      <c r="C4" s="7">
        <v>210</v>
      </c>
      <c r="D4" s="6">
        <v>1936</v>
      </c>
      <c r="E4" s="7">
        <v>210</v>
      </c>
      <c r="F4" s="79">
        <v>2</v>
      </c>
      <c r="G4" s="36">
        <f>(SUM($F$2:F4)/79*100)</f>
        <v>5.063291139240507</v>
      </c>
    </row>
    <row r="5" spans="1:7" ht="15">
      <c r="A5" s="3"/>
      <c r="B5" s="3"/>
      <c r="C5" s="7">
        <v>210</v>
      </c>
      <c r="D5" s="6">
        <v>1943</v>
      </c>
      <c r="E5" s="7">
        <v>218</v>
      </c>
      <c r="F5" s="79">
        <v>1</v>
      </c>
      <c r="G5" s="36">
        <f>(SUM($F$2:F5)/79*100)</f>
        <v>6.329113924050633</v>
      </c>
    </row>
    <row r="6" spans="1:7" ht="15">
      <c r="A6" s="3"/>
      <c r="B6" s="3"/>
      <c r="C6" s="7">
        <v>218</v>
      </c>
      <c r="D6" s="6">
        <v>1990</v>
      </c>
      <c r="E6" s="7">
        <v>222</v>
      </c>
      <c r="F6" s="79">
        <v>1</v>
      </c>
      <c r="G6" s="36">
        <f>(SUM($F$2:F6)/79*100)</f>
        <v>7.59493670886076</v>
      </c>
    </row>
    <row r="7" spans="1:7" ht="15">
      <c r="A7" s="3"/>
      <c r="B7" s="3"/>
      <c r="C7" s="7">
        <v>222</v>
      </c>
      <c r="D7" s="6">
        <v>1939</v>
      </c>
      <c r="E7" s="7">
        <v>226</v>
      </c>
      <c r="F7" s="79">
        <v>1</v>
      </c>
      <c r="G7" s="36">
        <f>(SUM($F$2:F7)/79*100)</f>
        <v>8.860759493670885</v>
      </c>
    </row>
    <row r="8" spans="1:7" ht="15">
      <c r="A8" s="3"/>
      <c r="B8" s="3"/>
      <c r="C8" s="7">
        <v>226</v>
      </c>
      <c r="D8" s="6">
        <v>1976</v>
      </c>
      <c r="E8" s="7">
        <v>232</v>
      </c>
      <c r="F8" s="79">
        <v>1</v>
      </c>
      <c r="G8" s="36">
        <f>(SUM($F$2:F8)/79*100)</f>
        <v>10.126582278481013</v>
      </c>
    </row>
    <row r="9" spans="1:7" ht="15">
      <c r="A9" s="3"/>
      <c r="B9" s="3"/>
      <c r="C9" s="7">
        <v>232</v>
      </c>
      <c r="D9" s="6">
        <v>1973</v>
      </c>
      <c r="E9" s="7">
        <v>246</v>
      </c>
      <c r="F9" s="79">
        <v>1</v>
      </c>
      <c r="G9" s="36">
        <f>(SUM($F$2:F9)/79*100)</f>
        <v>11.39240506329114</v>
      </c>
    </row>
    <row r="10" spans="1:7" ht="15">
      <c r="A10" s="3"/>
      <c r="B10" s="3"/>
      <c r="C10" s="7">
        <v>246</v>
      </c>
      <c r="D10" s="6">
        <v>1931</v>
      </c>
      <c r="E10" s="7">
        <v>258</v>
      </c>
      <c r="F10" s="79">
        <v>2</v>
      </c>
      <c r="G10" s="36">
        <f>(SUM($F$2:F10)/79*100)</f>
        <v>13.924050632911392</v>
      </c>
    </row>
    <row r="11" spans="1:7" ht="15">
      <c r="A11" s="3"/>
      <c r="B11" s="3"/>
      <c r="C11" s="7">
        <v>258</v>
      </c>
      <c r="D11" s="6">
        <v>1938</v>
      </c>
      <c r="E11" s="7">
        <v>260</v>
      </c>
      <c r="F11" s="79">
        <v>1</v>
      </c>
      <c r="G11" s="36">
        <f>(SUM($F$2:F11)/79*100)</f>
        <v>15.18987341772152</v>
      </c>
    </row>
    <row r="12" spans="1:7" ht="15">
      <c r="A12" s="3"/>
      <c r="B12" s="3"/>
      <c r="C12" s="7">
        <v>258</v>
      </c>
      <c r="D12" s="6">
        <v>1945</v>
      </c>
      <c r="E12" s="7">
        <v>277</v>
      </c>
      <c r="F12" s="79">
        <v>1</v>
      </c>
      <c r="G12" s="36">
        <f>(SUM($F$2:F12)/79*100)</f>
        <v>16.455696202531644</v>
      </c>
    </row>
    <row r="13" spans="1:7" ht="15">
      <c r="A13" s="3"/>
      <c r="B13" s="3"/>
      <c r="C13" s="7">
        <v>260</v>
      </c>
      <c r="D13" s="6">
        <v>1937</v>
      </c>
      <c r="E13" s="7">
        <v>278</v>
      </c>
      <c r="F13" s="79">
        <v>1</v>
      </c>
      <c r="G13" s="36">
        <f>(SUM($F$2:F13)/79*100)</f>
        <v>17.72151898734177</v>
      </c>
    </row>
    <row r="14" spans="1:7" ht="15">
      <c r="A14" s="3"/>
      <c r="B14" s="3"/>
      <c r="C14" s="7">
        <v>277</v>
      </c>
      <c r="D14" s="6">
        <v>1982</v>
      </c>
      <c r="E14" s="7">
        <v>280</v>
      </c>
      <c r="F14" s="79">
        <v>1</v>
      </c>
      <c r="G14" s="36">
        <f>(SUM($F$2:F14)/79*100)</f>
        <v>18.9873417721519</v>
      </c>
    </row>
    <row r="15" spans="1:7" ht="15">
      <c r="A15" s="3"/>
      <c r="B15" s="3"/>
      <c r="C15" s="7">
        <v>278</v>
      </c>
      <c r="D15" s="6">
        <v>1984</v>
      </c>
      <c r="E15" s="7">
        <v>299</v>
      </c>
      <c r="F15" s="79">
        <v>1</v>
      </c>
      <c r="G15" s="36">
        <f>(SUM($F$2:F15)/79*100)</f>
        <v>20.253164556962027</v>
      </c>
    </row>
    <row r="16" spans="1:7" ht="15">
      <c r="A16" s="3"/>
      <c r="B16" s="3"/>
      <c r="C16" s="7">
        <v>280</v>
      </c>
      <c r="D16" s="6">
        <v>1932</v>
      </c>
      <c r="E16" s="7">
        <v>300</v>
      </c>
      <c r="F16" s="79">
        <v>1</v>
      </c>
      <c r="G16" s="36">
        <f>(SUM($F$2:F16)/79*100)</f>
        <v>21.518987341772153</v>
      </c>
    </row>
    <row r="17" spans="1:7" ht="15">
      <c r="A17" s="3"/>
      <c r="B17" s="3"/>
      <c r="C17" s="7">
        <v>299</v>
      </c>
      <c r="D17" s="6">
        <v>1975</v>
      </c>
      <c r="E17" s="7">
        <v>301</v>
      </c>
      <c r="F17" s="79">
        <v>1</v>
      </c>
      <c r="G17" s="36">
        <f>(SUM($F$2:F17)/79*100)</f>
        <v>22.78481012658228</v>
      </c>
    </row>
    <row r="18" spans="1:7" ht="15">
      <c r="A18" s="3"/>
      <c r="B18" s="3"/>
      <c r="C18" s="7">
        <v>300</v>
      </c>
      <c r="D18" s="6">
        <v>1944</v>
      </c>
      <c r="E18" s="7">
        <v>304</v>
      </c>
      <c r="F18" s="79">
        <v>1</v>
      </c>
      <c r="G18" s="36">
        <f>(SUM($F$2:F18)/79*100)</f>
        <v>24.050632911392405</v>
      </c>
    </row>
    <row r="19" spans="1:7" ht="15.75" thickBot="1">
      <c r="A19" s="3"/>
      <c r="B19" s="3"/>
      <c r="C19" s="7">
        <v>301</v>
      </c>
      <c r="D19" s="6">
        <v>1972</v>
      </c>
      <c r="E19" s="7">
        <v>320</v>
      </c>
      <c r="F19" s="79">
        <v>1</v>
      </c>
      <c r="G19" s="36">
        <f>(SUM($F$2:F19)/79*100)</f>
        <v>25.31645569620253</v>
      </c>
    </row>
    <row r="20" spans="1:16" ht="15">
      <c r="A20" s="3"/>
      <c r="B20" s="3"/>
      <c r="C20" s="7">
        <v>304</v>
      </c>
      <c r="D20" s="6">
        <v>2009</v>
      </c>
      <c r="E20" s="7">
        <v>325</v>
      </c>
      <c r="F20" s="79">
        <v>1</v>
      </c>
      <c r="G20" s="36">
        <f>(SUM($F$2:F20)/79*100)</f>
        <v>26.582278481012654</v>
      </c>
      <c r="L20" s="75" t="s">
        <v>5</v>
      </c>
      <c r="M20" s="62" t="s">
        <v>10</v>
      </c>
      <c r="N20" s="62" t="s">
        <v>9</v>
      </c>
      <c r="O20" s="63" t="s">
        <v>11</v>
      </c>
      <c r="P20" s="64" t="s">
        <v>8</v>
      </c>
    </row>
    <row r="21" spans="1:16" ht="15">
      <c r="A21" s="3"/>
      <c r="B21" s="3"/>
      <c r="C21" s="7">
        <v>320</v>
      </c>
      <c r="D21" s="6">
        <v>1954</v>
      </c>
      <c r="E21" s="7">
        <v>327</v>
      </c>
      <c r="F21" s="79">
        <v>2</v>
      </c>
      <c r="G21" s="36">
        <f>(SUM($F$2:F21)/79*100)</f>
        <v>29.11392405063291</v>
      </c>
      <c r="L21" s="80"/>
      <c r="M21" s="67"/>
      <c r="N21" s="67"/>
      <c r="O21" s="81"/>
      <c r="P21" s="82"/>
    </row>
    <row r="22" spans="1:16" ht="15">
      <c r="A22" s="3"/>
      <c r="B22" s="3"/>
      <c r="C22" s="7">
        <v>325</v>
      </c>
      <c r="D22" s="6">
        <v>1977</v>
      </c>
      <c r="E22" s="7">
        <v>338</v>
      </c>
      <c r="F22" s="79">
        <v>1</v>
      </c>
      <c r="G22" s="36">
        <f>(SUM($F$2:F22)/79*100)</f>
        <v>30.37974683544304</v>
      </c>
      <c r="L22" s="65"/>
      <c r="M22" s="48"/>
      <c r="O22" s="67"/>
      <c r="P22" s="68"/>
    </row>
    <row r="23" spans="1:16" ht="15">
      <c r="A23" s="3"/>
      <c r="B23" s="3"/>
      <c r="C23" s="7">
        <v>327</v>
      </c>
      <c r="D23" s="6">
        <v>1951</v>
      </c>
      <c r="E23" s="7">
        <v>340</v>
      </c>
      <c r="F23" s="79">
        <v>1</v>
      </c>
      <c r="G23" s="36">
        <f>(SUM($F$2:F23)/79*100)</f>
        <v>31.645569620253166</v>
      </c>
      <c r="L23" s="65">
        <f>(1-M23)*100</f>
        <v>99</v>
      </c>
      <c r="M23" s="66">
        <v>0.01</v>
      </c>
      <c r="N23" s="67">
        <v>2.32635</v>
      </c>
      <c r="O23" s="67">
        <f aca="true" t="shared" si="0" ref="O23:O36">$L$3*N23</f>
        <v>243.23118242925716</v>
      </c>
      <c r="P23" s="68">
        <f aca="true" t="shared" si="1" ref="P23:P30">$L$2+O23</f>
        <v>630.205865973561</v>
      </c>
    </row>
    <row r="24" spans="1:16" ht="15">
      <c r="A24" s="3"/>
      <c r="B24" s="3"/>
      <c r="C24" s="7">
        <v>327</v>
      </c>
      <c r="D24" s="6">
        <v>1983</v>
      </c>
      <c r="E24" s="7">
        <v>343</v>
      </c>
      <c r="F24" s="79">
        <v>1</v>
      </c>
      <c r="G24" s="36">
        <f>(SUM($F$2:F24)/79*100)</f>
        <v>32.91139240506329</v>
      </c>
      <c r="L24" s="65">
        <f aca="true" t="shared" si="2" ref="L24:L36">(1-M24)*100</f>
        <v>98</v>
      </c>
      <c r="M24" s="66">
        <v>0.02</v>
      </c>
      <c r="N24" s="67">
        <v>2.05375</v>
      </c>
      <c r="O24" s="67">
        <f t="shared" si="0"/>
        <v>214.72952948356303</v>
      </c>
      <c r="P24" s="68">
        <f t="shared" si="1"/>
        <v>601.7042130278668</v>
      </c>
    </row>
    <row r="25" spans="1:16" ht="15">
      <c r="A25" s="3"/>
      <c r="B25" s="3"/>
      <c r="C25" s="7">
        <v>338</v>
      </c>
      <c r="D25" s="6">
        <v>1935</v>
      </c>
      <c r="E25" s="7">
        <v>345</v>
      </c>
      <c r="F25" s="79">
        <v>1</v>
      </c>
      <c r="G25" s="36">
        <f>(SUM($F$2:F25)/79*100)</f>
        <v>34.177215189873415</v>
      </c>
      <c r="L25" s="65">
        <f t="shared" si="2"/>
        <v>95</v>
      </c>
      <c r="M25" s="66">
        <v>0.05</v>
      </c>
      <c r="N25" s="67">
        <v>1.64485</v>
      </c>
      <c r="O25" s="67">
        <f t="shared" si="0"/>
        <v>171.97705006502184</v>
      </c>
      <c r="P25" s="68">
        <f t="shared" si="1"/>
        <v>558.9517336093256</v>
      </c>
    </row>
    <row r="26" spans="1:16" ht="15">
      <c r="A26" s="3"/>
      <c r="B26" s="3"/>
      <c r="C26" s="7">
        <v>340</v>
      </c>
      <c r="D26" s="6">
        <v>1933</v>
      </c>
      <c r="E26" s="7">
        <v>348</v>
      </c>
      <c r="F26" s="79">
        <v>2</v>
      </c>
      <c r="G26" s="36">
        <f>(SUM($F$2:F26)/79*100)</f>
        <v>36.708860759493675</v>
      </c>
      <c r="L26" s="65">
        <f t="shared" si="2"/>
        <v>90</v>
      </c>
      <c r="M26" s="66">
        <v>0.1</v>
      </c>
      <c r="N26" s="67">
        <v>1.28155</v>
      </c>
      <c r="O26" s="67">
        <f t="shared" si="0"/>
        <v>133.99227194627397</v>
      </c>
      <c r="P26" s="68">
        <f t="shared" si="1"/>
        <v>520.9669554905778</v>
      </c>
    </row>
    <row r="27" spans="1:16" ht="15">
      <c r="A27" s="3"/>
      <c r="B27" s="3"/>
      <c r="C27" s="7">
        <v>343</v>
      </c>
      <c r="D27" s="6">
        <v>1989</v>
      </c>
      <c r="E27" s="7">
        <v>356</v>
      </c>
      <c r="F27" s="79">
        <v>1</v>
      </c>
      <c r="G27" s="36">
        <f>(SUM($F$2:F27)/79*100)</f>
        <v>37.9746835443038</v>
      </c>
      <c r="L27" s="65">
        <f t="shared" si="2"/>
        <v>80</v>
      </c>
      <c r="M27" s="66">
        <v>0.2</v>
      </c>
      <c r="N27" s="67">
        <v>0.84162</v>
      </c>
      <c r="O27" s="67">
        <f t="shared" si="0"/>
        <v>87.99545543710595</v>
      </c>
      <c r="P27" s="68">
        <f t="shared" si="1"/>
        <v>474.9701389814097</v>
      </c>
    </row>
    <row r="28" spans="1:16" ht="15">
      <c r="A28" s="3"/>
      <c r="B28" s="3"/>
      <c r="C28" s="7">
        <v>345</v>
      </c>
      <c r="D28" s="6">
        <v>1969</v>
      </c>
      <c r="E28" s="7">
        <v>360</v>
      </c>
      <c r="F28" s="79">
        <v>1</v>
      </c>
      <c r="G28" s="36">
        <f>(SUM($F$2:F28)/79*100)</f>
        <v>39.24050632911392</v>
      </c>
      <c r="L28" s="65">
        <f t="shared" si="2"/>
        <v>70</v>
      </c>
      <c r="M28" s="66">
        <v>0.3</v>
      </c>
      <c r="N28" s="67">
        <v>0.5244</v>
      </c>
      <c r="O28" s="67">
        <f t="shared" si="0"/>
        <v>54.82856494762286</v>
      </c>
      <c r="P28" s="68">
        <f t="shared" si="1"/>
        <v>441.80324849192664</v>
      </c>
    </row>
    <row r="29" spans="1:16" ht="15">
      <c r="A29" s="3"/>
      <c r="B29" s="3"/>
      <c r="C29" s="7">
        <v>348</v>
      </c>
      <c r="D29" s="6">
        <v>1942</v>
      </c>
      <c r="E29" s="7">
        <v>362</v>
      </c>
      <c r="F29" s="79">
        <v>1</v>
      </c>
      <c r="G29" s="36">
        <f>(SUM($F$2:F29)/79*100)</f>
        <v>40.50632911392405</v>
      </c>
      <c r="L29" s="65">
        <f t="shared" si="2"/>
        <v>60</v>
      </c>
      <c r="M29" s="66">
        <v>0.4</v>
      </c>
      <c r="N29" s="67">
        <v>0.25335</v>
      </c>
      <c r="O29" s="67">
        <f t="shared" si="0"/>
        <v>26.488972024180498</v>
      </c>
      <c r="P29" s="68">
        <f t="shared" si="1"/>
        <v>413.4636555684843</v>
      </c>
    </row>
    <row r="30" spans="1:16" ht="15">
      <c r="A30" s="3"/>
      <c r="B30" s="3"/>
      <c r="C30" s="7">
        <v>348</v>
      </c>
      <c r="D30" s="6">
        <v>1949</v>
      </c>
      <c r="E30" s="7">
        <v>365</v>
      </c>
      <c r="F30" s="79">
        <v>2</v>
      </c>
      <c r="G30" s="36">
        <f>(SUM($F$2:F30)/79*100)</f>
        <v>43.037974683544306</v>
      </c>
      <c r="L30" s="65">
        <f t="shared" si="2"/>
        <v>50</v>
      </c>
      <c r="M30" s="66">
        <v>0.5</v>
      </c>
      <c r="N30" s="67">
        <v>0</v>
      </c>
      <c r="O30" s="67">
        <f t="shared" si="0"/>
        <v>0</v>
      </c>
      <c r="P30" s="68">
        <f t="shared" si="1"/>
        <v>386.9746835443038</v>
      </c>
    </row>
    <row r="31" spans="1:16" ht="15">
      <c r="A31" s="3"/>
      <c r="B31" s="3"/>
      <c r="C31" s="7">
        <v>356</v>
      </c>
      <c r="D31" s="6">
        <v>1950</v>
      </c>
      <c r="E31" s="12">
        <v>367</v>
      </c>
      <c r="F31" s="79">
        <v>1</v>
      </c>
      <c r="G31" s="36">
        <f>(SUM($F$2:F31)/79*100)</f>
        <v>44.303797468354425</v>
      </c>
      <c r="J31" s="22"/>
      <c r="K31" s="22"/>
      <c r="L31" s="65">
        <f t="shared" si="2"/>
        <v>40</v>
      </c>
      <c r="M31" s="66">
        <v>0.6</v>
      </c>
      <c r="N31" s="67">
        <v>0.25335</v>
      </c>
      <c r="O31" s="67">
        <f t="shared" si="0"/>
        <v>26.488972024180498</v>
      </c>
      <c r="P31" s="68">
        <f aca="true" t="shared" si="3" ref="P31:P36">$L$2-O31</f>
        <v>360.4857115201233</v>
      </c>
    </row>
    <row r="32" spans="1:16" ht="15">
      <c r="A32" s="3"/>
      <c r="B32" s="3"/>
      <c r="C32" s="7">
        <v>360</v>
      </c>
      <c r="D32" s="6">
        <v>1946</v>
      </c>
      <c r="E32" s="12">
        <v>368</v>
      </c>
      <c r="F32" s="79">
        <v>1</v>
      </c>
      <c r="G32" s="36">
        <f>(SUM($F$2:F32)/79*100)</f>
        <v>45.56962025316456</v>
      </c>
      <c r="L32" s="65">
        <f t="shared" si="2"/>
        <v>30.000000000000004</v>
      </c>
      <c r="M32" s="66">
        <v>0.7</v>
      </c>
      <c r="N32" s="67">
        <v>0.5244</v>
      </c>
      <c r="O32" s="67">
        <f t="shared" si="0"/>
        <v>54.82856494762286</v>
      </c>
      <c r="P32" s="68">
        <f t="shared" si="3"/>
        <v>332.14611859668094</v>
      </c>
    </row>
    <row r="33" spans="1:16" ht="15">
      <c r="A33" s="3"/>
      <c r="B33" s="3"/>
      <c r="C33" s="7">
        <v>362</v>
      </c>
      <c r="D33" s="6">
        <v>1960</v>
      </c>
      <c r="E33" s="7">
        <v>370</v>
      </c>
      <c r="F33" s="79">
        <v>1</v>
      </c>
      <c r="G33" s="36">
        <f>(SUM($F$2:F33)/79*100)</f>
        <v>46.835443037974684</v>
      </c>
      <c r="L33" s="65">
        <f t="shared" si="2"/>
        <v>19.999999999999996</v>
      </c>
      <c r="M33" s="66">
        <v>0.8</v>
      </c>
      <c r="N33" s="69">
        <v>0.84162</v>
      </c>
      <c r="O33" s="67">
        <f t="shared" si="0"/>
        <v>87.99545543710595</v>
      </c>
      <c r="P33" s="68">
        <f t="shared" si="3"/>
        <v>298.97922810719786</v>
      </c>
    </row>
    <row r="34" spans="1:16" ht="15">
      <c r="A34" s="3"/>
      <c r="B34" s="3"/>
      <c r="C34" s="7">
        <v>365</v>
      </c>
      <c r="D34" s="6">
        <v>1988</v>
      </c>
      <c r="E34" s="7">
        <v>380</v>
      </c>
      <c r="F34" s="79">
        <v>1</v>
      </c>
      <c r="G34" s="36">
        <f>(SUM($F$2:F34)/79*100)</f>
        <v>48.10126582278481</v>
      </c>
      <c r="L34" s="65">
        <f t="shared" si="2"/>
        <v>9.999999999999998</v>
      </c>
      <c r="M34" s="66">
        <v>0.9</v>
      </c>
      <c r="N34" s="67">
        <v>1.28155</v>
      </c>
      <c r="O34" s="67">
        <f t="shared" si="0"/>
        <v>133.99227194627397</v>
      </c>
      <c r="P34" s="68">
        <f t="shared" si="3"/>
        <v>252.9824115980298</v>
      </c>
    </row>
    <row r="35" spans="1:16" ht="15">
      <c r="A35" s="3"/>
      <c r="B35" s="3"/>
      <c r="C35" s="7">
        <v>365</v>
      </c>
      <c r="D35" s="6">
        <v>1997</v>
      </c>
      <c r="E35" s="7">
        <v>382</v>
      </c>
      <c r="F35" s="79">
        <v>1</v>
      </c>
      <c r="G35" s="36">
        <f>(SUM($F$2:F35)/79*100)</f>
        <v>49.36708860759494</v>
      </c>
      <c r="L35" s="65">
        <f t="shared" si="2"/>
        <v>5.000000000000004</v>
      </c>
      <c r="M35" s="66">
        <v>0.95</v>
      </c>
      <c r="N35" s="69">
        <v>1.64485</v>
      </c>
      <c r="O35" s="67">
        <f t="shared" si="0"/>
        <v>171.97705006502184</v>
      </c>
      <c r="P35" s="68">
        <f t="shared" si="3"/>
        <v>214.99763347928194</v>
      </c>
    </row>
    <row r="36" spans="1:16" ht="15.75" thickBot="1">
      <c r="A36" s="3"/>
      <c r="B36" s="3"/>
      <c r="C36" s="12">
        <v>367</v>
      </c>
      <c r="D36" s="11">
        <v>1987</v>
      </c>
      <c r="E36" s="7">
        <v>384</v>
      </c>
      <c r="F36" s="79">
        <v>1</v>
      </c>
      <c r="G36" s="36">
        <f>(SUM($F$2:F36)/79*100)</f>
        <v>50.63291139240506</v>
      </c>
      <c r="L36" s="70">
        <f t="shared" si="2"/>
        <v>1.0000000000000009</v>
      </c>
      <c r="M36" s="71">
        <v>0.99</v>
      </c>
      <c r="N36" s="72">
        <v>2.32635</v>
      </c>
      <c r="O36" s="73">
        <f t="shared" si="0"/>
        <v>243.23118242925716</v>
      </c>
      <c r="P36" s="74">
        <f t="shared" si="3"/>
        <v>143.74350111504663</v>
      </c>
    </row>
    <row r="37" spans="1:7" ht="15">
      <c r="A37" s="8"/>
      <c r="B37" s="8"/>
      <c r="C37" s="12">
        <v>368</v>
      </c>
      <c r="D37" s="11">
        <v>2003</v>
      </c>
      <c r="E37" s="7">
        <v>390</v>
      </c>
      <c r="F37" s="79">
        <v>1</v>
      </c>
      <c r="G37" s="36">
        <f>(SUM($F$2:F37)/79*100)</f>
        <v>51.89873417721519</v>
      </c>
    </row>
    <row r="38" spans="1:7" ht="15">
      <c r="A38" s="3"/>
      <c r="B38" s="3"/>
      <c r="C38" s="7">
        <v>370</v>
      </c>
      <c r="D38" s="6">
        <v>1941</v>
      </c>
      <c r="E38" s="7">
        <v>395</v>
      </c>
      <c r="F38" s="79">
        <v>1</v>
      </c>
      <c r="G38" s="36">
        <f>(SUM($F$2:F38)/79*100)</f>
        <v>53.16455696202531</v>
      </c>
    </row>
    <row r="39" spans="1:7" ht="15">
      <c r="A39" s="3"/>
      <c r="B39" s="3"/>
      <c r="C39" s="7">
        <v>380</v>
      </c>
      <c r="D39" s="6">
        <v>1971</v>
      </c>
      <c r="E39" s="7">
        <v>399</v>
      </c>
      <c r="F39" s="79">
        <v>1</v>
      </c>
      <c r="G39" s="36">
        <f>(SUM($F$2:F39)/79*100)</f>
        <v>54.43037974683544</v>
      </c>
    </row>
    <row r="40" spans="1:9" ht="15">
      <c r="A40" s="13"/>
      <c r="B40" s="13"/>
      <c r="C40" s="7">
        <v>382</v>
      </c>
      <c r="D40" s="6">
        <v>2006</v>
      </c>
      <c r="E40" s="7">
        <v>400</v>
      </c>
      <c r="F40" s="79">
        <v>1</v>
      </c>
      <c r="G40" s="36">
        <f>(SUM($F$2:F40)/79*100)</f>
        <v>55.69620253164557</v>
      </c>
      <c r="H40" s="18"/>
      <c r="I40" s="18"/>
    </row>
    <row r="41" spans="1:7" ht="15">
      <c r="A41" s="3"/>
      <c r="B41" s="3"/>
      <c r="C41" s="7">
        <v>384</v>
      </c>
      <c r="D41" s="6">
        <v>1992</v>
      </c>
      <c r="E41" s="7">
        <v>404</v>
      </c>
      <c r="F41" s="79">
        <v>1</v>
      </c>
      <c r="G41" s="36">
        <f>(SUM($F$2:F41)/79*100)</f>
        <v>56.9620253164557</v>
      </c>
    </row>
    <row r="42" spans="1:7" ht="15">
      <c r="A42" s="3"/>
      <c r="B42" s="3"/>
      <c r="C42" s="7">
        <v>390</v>
      </c>
      <c r="D42" s="6">
        <v>1957</v>
      </c>
      <c r="E42" s="7">
        <v>418</v>
      </c>
      <c r="F42" s="79">
        <v>1</v>
      </c>
      <c r="G42" s="36">
        <f>(SUM($F$2:F42)/79*100)</f>
        <v>58.22784810126582</v>
      </c>
    </row>
    <row r="43" spans="1:7" ht="15">
      <c r="A43" s="3"/>
      <c r="B43" s="3"/>
      <c r="C43" s="7">
        <v>395</v>
      </c>
      <c r="D43" s="6">
        <v>1956</v>
      </c>
      <c r="E43" s="7">
        <v>421</v>
      </c>
      <c r="F43" s="79">
        <v>1</v>
      </c>
      <c r="G43" s="36">
        <f>(SUM($F$2:F43)/79*100)</f>
        <v>59.49367088607595</v>
      </c>
    </row>
    <row r="44" spans="1:7" ht="15">
      <c r="A44" s="3"/>
      <c r="B44" s="3"/>
      <c r="C44" s="7">
        <v>399</v>
      </c>
      <c r="D44" s="6">
        <v>2007</v>
      </c>
      <c r="E44" s="7">
        <v>429</v>
      </c>
      <c r="F44" s="79">
        <v>1</v>
      </c>
      <c r="G44" s="36">
        <f>(SUM($F$2:F44)/79*100)</f>
        <v>60.75949367088608</v>
      </c>
    </row>
    <row r="45" spans="1:7" ht="15">
      <c r="A45" s="3"/>
      <c r="B45" s="3"/>
      <c r="C45" s="7">
        <v>400</v>
      </c>
      <c r="D45" s="6">
        <v>1940</v>
      </c>
      <c r="E45" s="7">
        <v>430</v>
      </c>
      <c r="F45" s="79">
        <v>1</v>
      </c>
      <c r="G45" s="36">
        <f>(SUM($F$2:F45)/79*100)</f>
        <v>62.0253164556962</v>
      </c>
    </row>
    <row r="46" spans="1:7" ht="15">
      <c r="A46" s="3"/>
      <c r="B46" s="3"/>
      <c r="C46" s="7">
        <v>404</v>
      </c>
      <c r="D46" s="6">
        <v>1958</v>
      </c>
      <c r="E46" s="7">
        <v>432</v>
      </c>
      <c r="F46" s="79">
        <v>2</v>
      </c>
      <c r="G46" s="36">
        <f>(SUM($F$2:F46)/79*100)</f>
        <v>64.55696202531645</v>
      </c>
    </row>
    <row r="47" spans="1:7" ht="15">
      <c r="A47" s="3"/>
      <c r="B47" s="3"/>
      <c r="C47" s="7">
        <v>418</v>
      </c>
      <c r="D47" s="6">
        <v>1947</v>
      </c>
      <c r="E47" s="7">
        <v>433</v>
      </c>
      <c r="F47" s="79">
        <v>1</v>
      </c>
      <c r="G47" s="36">
        <f>(SUM($F$2:F47)/79*100)</f>
        <v>65.82278481012658</v>
      </c>
    </row>
    <row r="48" spans="1:7" ht="15">
      <c r="A48" s="3"/>
      <c r="B48" s="3"/>
      <c r="C48" s="7">
        <v>421</v>
      </c>
      <c r="D48" s="6">
        <v>1981</v>
      </c>
      <c r="E48" s="7">
        <v>437</v>
      </c>
      <c r="F48" s="79">
        <v>1</v>
      </c>
      <c r="G48" s="36">
        <f>(SUM($F$2:F48)/79*100)</f>
        <v>67.08860759493672</v>
      </c>
    </row>
    <row r="49" spans="1:7" ht="15">
      <c r="A49" s="3"/>
      <c r="B49" s="3"/>
      <c r="C49" s="7">
        <v>429</v>
      </c>
      <c r="D49" s="6">
        <v>1953</v>
      </c>
      <c r="E49" s="7">
        <v>444</v>
      </c>
      <c r="F49" s="79">
        <v>2</v>
      </c>
      <c r="G49" s="36">
        <f>(SUM($F$2:F49)/79*100)</f>
        <v>69.62025316455697</v>
      </c>
    </row>
    <row r="50" spans="1:7" ht="15">
      <c r="A50" s="3"/>
      <c r="B50" s="3"/>
      <c r="C50" s="7">
        <v>430</v>
      </c>
      <c r="D50" s="6">
        <v>1959</v>
      </c>
      <c r="E50" s="7">
        <v>446</v>
      </c>
      <c r="F50" s="79">
        <v>1</v>
      </c>
      <c r="G50" s="36">
        <f>(SUM($F$2:F50)/79*100)</f>
        <v>70.88607594936708</v>
      </c>
    </row>
    <row r="51" spans="1:7" ht="15">
      <c r="A51" s="3"/>
      <c r="B51" s="3"/>
      <c r="C51" s="7">
        <v>432</v>
      </c>
      <c r="D51" s="6">
        <v>1952</v>
      </c>
      <c r="E51" s="7">
        <v>450</v>
      </c>
      <c r="F51" s="79">
        <v>2</v>
      </c>
      <c r="G51" s="36">
        <f>(SUM($F$2:F51)/79*100)</f>
        <v>73.41772151898735</v>
      </c>
    </row>
    <row r="52" spans="1:7" ht="15">
      <c r="A52" s="3"/>
      <c r="B52" s="3"/>
      <c r="C52" s="12">
        <v>432</v>
      </c>
      <c r="D52" s="11">
        <v>1985</v>
      </c>
      <c r="E52" s="7">
        <v>460</v>
      </c>
      <c r="F52" s="79">
        <v>1</v>
      </c>
      <c r="G52" s="36">
        <f>(SUM($F$2:F52)/79*100)</f>
        <v>74.68354430379746</v>
      </c>
    </row>
    <row r="53" spans="1:7" ht="15">
      <c r="A53" s="3"/>
      <c r="B53" s="3"/>
      <c r="C53" s="7">
        <v>433</v>
      </c>
      <c r="D53" s="6">
        <v>1979</v>
      </c>
      <c r="E53" s="7">
        <v>465</v>
      </c>
      <c r="F53" s="79">
        <v>1</v>
      </c>
      <c r="G53" s="36">
        <f>(SUM($F$2:F53)/79*100)</f>
        <v>75.9493670886076</v>
      </c>
    </row>
    <row r="54" spans="1:7" ht="15">
      <c r="A54" s="3"/>
      <c r="B54" s="3"/>
      <c r="C54" s="7">
        <v>437</v>
      </c>
      <c r="D54" s="6">
        <v>1994</v>
      </c>
      <c r="E54" s="12">
        <v>467</v>
      </c>
      <c r="F54" s="79">
        <v>1</v>
      </c>
      <c r="G54" s="36">
        <f>(SUM($F$2:F54)/79*100)</f>
        <v>77.21518987341773</v>
      </c>
    </row>
    <row r="55" spans="1:8" ht="15">
      <c r="A55" s="3"/>
      <c r="B55" s="3"/>
      <c r="C55" s="7">
        <v>444</v>
      </c>
      <c r="D55" s="6">
        <v>1948</v>
      </c>
      <c r="E55" s="12">
        <v>471</v>
      </c>
      <c r="F55" s="79">
        <v>1</v>
      </c>
      <c r="G55" s="36">
        <f>(SUM($F$2:F55)/79*100)</f>
        <v>78.48101265822784</v>
      </c>
      <c r="H55" s="24"/>
    </row>
    <row r="56" spans="1:8" ht="15">
      <c r="A56" s="3"/>
      <c r="B56" s="3"/>
      <c r="C56" s="7">
        <v>444</v>
      </c>
      <c r="D56" s="6">
        <v>1996</v>
      </c>
      <c r="E56" s="7">
        <v>474</v>
      </c>
      <c r="F56" s="79">
        <v>1</v>
      </c>
      <c r="G56" s="36">
        <f>(SUM($F$2:F56)/79*100)</f>
        <v>79.74683544303798</v>
      </c>
      <c r="H56" s="24"/>
    </row>
    <row r="57" spans="1:8" ht="15">
      <c r="A57" s="3"/>
      <c r="B57" s="3"/>
      <c r="C57" s="7">
        <v>446</v>
      </c>
      <c r="D57" s="6">
        <v>1955</v>
      </c>
      <c r="E57" s="7">
        <v>477</v>
      </c>
      <c r="F57" s="79">
        <v>2</v>
      </c>
      <c r="G57" s="36">
        <f>(SUM($F$2:F57)/79*100)</f>
        <v>82.27848101265823</v>
      </c>
      <c r="H57" s="24"/>
    </row>
    <row r="58" spans="1:7" ht="15">
      <c r="A58" s="3"/>
      <c r="B58" s="3"/>
      <c r="C58" s="7">
        <v>450</v>
      </c>
      <c r="D58" s="6">
        <v>1963</v>
      </c>
      <c r="E58" s="7">
        <v>478</v>
      </c>
      <c r="F58" s="79">
        <v>1</v>
      </c>
      <c r="G58" s="36">
        <f>(SUM($F$2:F58)/79*100)</f>
        <v>83.54430379746836</v>
      </c>
    </row>
    <row r="59" spans="1:7" ht="15">
      <c r="A59" s="3"/>
      <c r="B59" s="3"/>
      <c r="C59" s="7">
        <v>450</v>
      </c>
      <c r="D59" s="6">
        <v>1978</v>
      </c>
      <c r="E59" s="7">
        <v>482</v>
      </c>
      <c r="F59" s="79">
        <v>1</v>
      </c>
      <c r="G59" s="36">
        <f>(SUM($F$2:F59)/79*100)</f>
        <v>84.81012658227847</v>
      </c>
    </row>
    <row r="60" spans="1:7" ht="15">
      <c r="A60" s="3"/>
      <c r="B60" s="3"/>
      <c r="C60" s="7">
        <v>460</v>
      </c>
      <c r="D60" s="6">
        <v>2008</v>
      </c>
      <c r="E60" s="7">
        <v>486</v>
      </c>
      <c r="F60" s="79">
        <v>1</v>
      </c>
      <c r="G60" s="36">
        <f>(SUM($F$2:F60)/79*100)</f>
        <v>86.07594936708861</v>
      </c>
    </row>
    <row r="61" spans="1:7" ht="15">
      <c r="A61" s="3"/>
      <c r="B61" s="3"/>
      <c r="C61" s="7">
        <v>465</v>
      </c>
      <c r="D61" s="6">
        <v>1965</v>
      </c>
      <c r="E61" s="7">
        <v>493</v>
      </c>
      <c r="F61" s="79">
        <v>1</v>
      </c>
      <c r="G61" s="36">
        <f>(SUM($F$2:F61)/79*100)</f>
        <v>87.34177215189874</v>
      </c>
    </row>
    <row r="62" spans="1:7" ht="15">
      <c r="A62" s="3"/>
      <c r="B62" s="3"/>
      <c r="C62" s="12">
        <v>467</v>
      </c>
      <c r="D62" s="11">
        <v>2002</v>
      </c>
      <c r="E62" s="7">
        <v>509</v>
      </c>
      <c r="F62" s="79">
        <v>1</v>
      </c>
      <c r="G62" s="36">
        <f>(SUM($F$2:F62)/79*100)</f>
        <v>88.60759493670885</v>
      </c>
    </row>
    <row r="63" spans="1:7" ht="15">
      <c r="A63" s="3"/>
      <c r="B63" s="3"/>
      <c r="C63" s="12">
        <v>471</v>
      </c>
      <c r="D63" s="11">
        <v>1986</v>
      </c>
      <c r="E63" s="7">
        <v>518</v>
      </c>
      <c r="F63" s="79">
        <v>1</v>
      </c>
      <c r="G63" s="36">
        <f>(SUM($F$2:F63)/79*100)</f>
        <v>89.87341772151899</v>
      </c>
    </row>
    <row r="64" spans="1:7" ht="15">
      <c r="A64" s="3"/>
      <c r="B64" s="3"/>
      <c r="C64" s="7">
        <v>474</v>
      </c>
      <c r="D64" s="6">
        <v>1998</v>
      </c>
      <c r="E64" s="7">
        <v>531</v>
      </c>
      <c r="F64" s="79">
        <v>1</v>
      </c>
      <c r="G64" s="36">
        <f>(SUM($F$2:F64)/79*100)</f>
        <v>91.13924050632912</v>
      </c>
    </row>
    <row r="65" spans="1:7" ht="15">
      <c r="A65" s="3"/>
      <c r="B65" s="3"/>
      <c r="C65" s="7">
        <v>477</v>
      </c>
      <c r="D65" s="6">
        <v>2004</v>
      </c>
      <c r="E65" s="7">
        <v>540</v>
      </c>
      <c r="F65" s="79">
        <v>1</v>
      </c>
      <c r="G65" s="36">
        <f>(SUM($F$2:F65)/79*100)</f>
        <v>92.40506329113924</v>
      </c>
    </row>
    <row r="66" spans="1:7" ht="15">
      <c r="A66" s="3"/>
      <c r="B66" s="3"/>
      <c r="C66" s="7">
        <v>477</v>
      </c>
      <c r="D66" s="6">
        <v>2010</v>
      </c>
      <c r="E66" s="7">
        <v>542</v>
      </c>
      <c r="F66" s="79">
        <v>1</v>
      </c>
      <c r="G66" s="36">
        <f>(SUM($F$2:F66)/79*100)</f>
        <v>93.67088607594937</v>
      </c>
    </row>
    <row r="67" spans="1:7" ht="15">
      <c r="A67" s="3"/>
      <c r="B67" s="3"/>
      <c r="C67" s="7">
        <v>478</v>
      </c>
      <c r="D67" s="6">
        <v>1991</v>
      </c>
      <c r="E67" s="12">
        <v>548</v>
      </c>
      <c r="F67" s="79">
        <v>1</v>
      </c>
      <c r="G67" s="36">
        <f>(SUM($F$2:F67)/79*100)</f>
        <v>94.9367088607595</v>
      </c>
    </row>
    <row r="68" spans="1:7" ht="15">
      <c r="A68" s="3"/>
      <c r="B68" s="3"/>
      <c r="C68" s="7">
        <v>482</v>
      </c>
      <c r="D68" s="6">
        <v>2000</v>
      </c>
      <c r="E68" s="7">
        <v>569</v>
      </c>
      <c r="F68" s="79">
        <v>1</v>
      </c>
      <c r="G68" s="36">
        <f>(SUM($F$2:F68)/79*100)</f>
        <v>96.20253164556962</v>
      </c>
    </row>
    <row r="69" spans="1:7" ht="15">
      <c r="A69" s="3"/>
      <c r="B69" s="3"/>
      <c r="C69" s="7">
        <v>486</v>
      </c>
      <c r="D69" s="6">
        <v>1980</v>
      </c>
      <c r="E69" s="7">
        <v>575</v>
      </c>
      <c r="F69" s="79">
        <v>1</v>
      </c>
      <c r="G69" s="36">
        <f>(SUM($F$2:F69)/79*100)</f>
        <v>97.46835443037975</v>
      </c>
    </row>
    <row r="70" spans="1:7" ht="15">
      <c r="A70" s="3"/>
      <c r="B70" s="3"/>
      <c r="C70" s="7">
        <v>493</v>
      </c>
      <c r="D70" s="6">
        <v>1999</v>
      </c>
      <c r="E70" s="12">
        <v>579</v>
      </c>
      <c r="F70" s="79">
        <v>1</v>
      </c>
      <c r="G70" s="36">
        <f>(SUM($F$2:F70)/79*100)</f>
        <v>98.73417721518987</v>
      </c>
    </row>
    <row r="71" spans="1:7" ht="15">
      <c r="A71" s="8"/>
      <c r="B71" s="8"/>
      <c r="C71" s="7">
        <v>509</v>
      </c>
      <c r="D71" s="6">
        <v>1995</v>
      </c>
      <c r="E71" s="15">
        <v>647</v>
      </c>
      <c r="F71" s="79">
        <v>1</v>
      </c>
      <c r="G71" s="36">
        <f>(SUM($F$2:F71)/79*100)</f>
        <v>100</v>
      </c>
    </row>
    <row r="72" spans="1:8" ht="15">
      <c r="A72" s="3"/>
      <c r="B72" s="3"/>
      <c r="C72" s="7">
        <v>518</v>
      </c>
      <c r="D72" s="6">
        <v>1964</v>
      </c>
      <c r="F72" s="3"/>
      <c r="H72" s="24"/>
    </row>
    <row r="73" spans="1:8" ht="15">
      <c r="A73" s="3"/>
      <c r="B73" s="3"/>
      <c r="C73" s="7">
        <v>531</v>
      </c>
      <c r="D73" s="6">
        <v>1993</v>
      </c>
      <c r="F73" s="3"/>
      <c r="H73" s="24"/>
    </row>
    <row r="74" spans="1:8" ht="15">
      <c r="A74" s="8"/>
      <c r="B74" s="8"/>
      <c r="C74" s="7">
        <v>540</v>
      </c>
      <c r="D74" s="6">
        <v>1962</v>
      </c>
      <c r="F74" s="3"/>
      <c r="G74" s="9"/>
      <c r="H74" s="9"/>
    </row>
    <row r="75" spans="1:8" ht="15">
      <c r="A75" s="10"/>
      <c r="B75" s="10"/>
      <c r="C75" s="7">
        <v>542</v>
      </c>
      <c r="D75" s="6">
        <v>1968</v>
      </c>
      <c r="G75" s="23"/>
      <c r="H75" s="24"/>
    </row>
    <row r="76" spans="1:4" ht="15">
      <c r="A76" s="3"/>
      <c r="B76" s="3"/>
      <c r="C76" s="12">
        <v>548</v>
      </c>
      <c r="D76" s="11">
        <v>2005</v>
      </c>
    </row>
    <row r="77" spans="1:9" ht="15">
      <c r="A77" s="8"/>
      <c r="B77" s="8"/>
      <c r="C77" s="7">
        <v>569</v>
      </c>
      <c r="D77" s="6">
        <v>1966</v>
      </c>
      <c r="G77" s="9"/>
      <c r="H77" s="9"/>
      <c r="I77" s="9"/>
    </row>
    <row r="78" spans="1:10" ht="15">
      <c r="A78" s="3"/>
      <c r="B78" s="10"/>
      <c r="C78" s="7">
        <v>575</v>
      </c>
      <c r="D78" s="6">
        <v>1974</v>
      </c>
      <c r="G78" s="23"/>
      <c r="H78" s="24"/>
      <c r="I78" s="23"/>
      <c r="J78" s="23"/>
    </row>
    <row r="79" spans="1:4" ht="15">
      <c r="A79" s="3"/>
      <c r="B79" s="3"/>
      <c r="C79" s="12">
        <v>579</v>
      </c>
      <c r="D79" s="11">
        <v>2001</v>
      </c>
    </row>
    <row r="80" spans="1:4" ht="15">
      <c r="A80" s="3"/>
      <c r="B80" s="3"/>
      <c r="C80" s="15">
        <v>647</v>
      </c>
      <c r="D80" s="14">
        <v>1970</v>
      </c>
    </row>
    <row r="81" spans="1:3" ht="15">
      <c r="A81" s="3"/>
      <c r="B81" s="3"/>
      <c r="C81" s="3"/>
    </row>
    <row r="82" spans="1:3" ht="15">
      <c r="A82" s="3"/>
      <c r="B82" s="3"/>
      <c r="C82" s="3"/>
    </row>
    <row r="83" spans="1:7" s="18" customFormat="1" ht="15">
      <c r="A83" s="3"/>
      <c r="B83" s="3"/>
      <c r="C83" s="3"/>
      <c r="D83"/>
      <c r="E83"/>
      <c r="F83"/>
      <c r="G8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3" t="s">
        <v>45</v>
      </c>
      <c r="B1" s="3"/>
      <c r="C1" s="3"/>
      <c r="F1" s="42" t="s">
        <v>4</v>
      </c>
      <c r="G1" s="37" t="s">
        <v>5</v>
      </c>
    </row>
    <row r="2" spans="1:12" ht="15">
      <c r="A2" s="3"/>
      <c r="B2" s="3"/>
      <c r="C2" s="7">
        <v>156</v>
      </c>
      <c r="D2" s="6">
        <v>1990</v>
      </c>
      <c r="E2" s="7">
        <v>156</v>
      </c>
      <c r="F2" s="79">
        <v>1</v>
      </c>
      <c r="G2" s="35">
        <f>F2/109*100</f>
        <v>0.9174311926605505</v>
      </c>
      <c r="K2" t="s">
        <v>6</v>
      </c>
      <c r="L2" s="45">
        <f>AVERAGE(C2:C110)</f>
        <v>464.6330275229358</v>
      </c>
    </row>
    <row r="3" spans="1:12" ht="15">
      <c r="A3" s="3"/>
      <c r="B3" s="3"/>
      <c r="C3" s="7">
        <v>182</v>
      </c>
      <c r="D3" s="6">
        <v>1927</v>
      </c>
      <c r="E3" s="7">
        <v>182</v>
      </c>
      <c r="F3" s="79">
        <v>1</v>
      </c>
      <c r="G3" s="36">
        <f>(SUM($F$2:F3)/109*100)</f>
        <v>1.834862385321101</v>
      </c>
      <c r="K3" t="s">
        <v>7</v>
      </c>
      <c r="L3" s="45">
        <f>STDEV(C2:C110)</f>
        <v>149.37683273634443</v>
      </c>
    </row>
    <row r="4" spans="1:7" ht="15">
      <c r="A4" s="3"/>
      <c r="B4" s="3"/>
      <c r="C4" s="7">
        <v>204</v>
      </c>
      <c r="D4" s="6">
        <v>1954</v>
      </c>
      <c r="E4" s="7">
        <v>204</v>
      </c>
      <c r="F4" s="79">
        <v>1</v>
      </c>
      <c r="G4" s="36">
        <f>(SUM($F$2:F4)/109*100)</f>
        <v>2.7522935779816518</v>
      </c>
    </row>
    <row r="5" spans="1:7" ht="15">
      <c r="A5" s="3"/>
      <c r="B5" s="3"/>
      <c r="C5" s="7">
        <v>218</v>
      </c>
      <c r="D5" s="6">
        <v>1951</v>
      </c>
      <c r="E5" s="7">
        <v>218</v>
      </c>
      <c r="F5" s="79">
        <v>1</v>
      </c>
      <c r="G5" s="36">
        <f>(SUM($F$2:F5)/109*100)</f>
        <v>3.669724770642202</v>
      </c>
    </row>
    <row r="6" spans="1:7" ht="15">
      <c r="A6" s="3"/>
      <c r="B6" s="3"/>
      <c r="C6" s="7">
        <v>252</v>
      </c>
      <c r="D6" s="6">
        <v>1973</v>
      </c>
      <c r="E6" s="7">
        <v>252</v>
      </c>
      <c r="F6" s="79">
        <v>1</v>
      </c>
      <c r="G6" s="36">
        <f>(SUM($F$2:F6)/109*100)</f>
        <v>4.587155963302752</v>
      </c>
    </row>
    <row r="7" spans="1:7" ht="15">
      <c r="A7" s="3"/>
      <c r="B7" s="3"/>
      <c r="C7" s="7">
        <v>256</v>
      </c>
      <c r="D7" s="6">
        <v>1921</v>
      </c>
      <c r="E7" s="7">
        <v>256</v>
      </c>
      <c r="F7" s="79">
        <v>1</v>
      </c>
      <c r="G7" s="36">
        <f>(SUM($F$2:F7)/109*100)</f>
        <v>5.5045871559633035</v>
      </c>
    </row>
    <row r="8" spans="1:7" ht="15">
      <c r="A8" s="3"/>
      <c r="B8" s="3"/>
      <c r="C8" s="7">
        <v>270</v>
      </c>
      <c r="D8" s="6">
        <v>1911</v>
      </c>
      <c r="E8" s="7">
        <v>270</v>
      </c>
      <c r="F8" s="79">
        <v>1</v>
      </c>
      <c r="G8" s="36">
        <f>(SUM($F$2:F8)/109*100)</f>
        <v>6.422018348623854</v>
      </c>
    </row>
    <row r="9" spans="1:7" ht="15">
      <c r="A9" s="3"/>
      <c r="B9" s="3"/>
      <c r="C9" s="7">
        <v>274</v>
      </c>
      <c r="D9" s="6">
        <v>1944</v>
      </c>
      <c r="E9" s="7">
        <v>274</v>
      </c>
      <c r="F9" s="79">
        <v>1</v>
      </c>
      <c r="G9" s="36">
        <f>(SUM($F$2:F9)/109*100)</f>
        <v>7.339449541284404</v>
      </c>
    </row>
    <row r="10" spans="1:7" ht="15">
      <c r="A10" s="3"/>
      <c r="B10" s="3"/>
      <c r="C10" s="7">
        <v>275</v>
      </c>
      <c r="D10" s="6">
        <v>1959</v>
      </c>
      <c r="E10" s="7">
        <v>275</v>
      </c>
      <c r="F10" s="79">
        <v>1</v>
      </c>
      <c r="G10" s="36">
        <f>(SUM($F$2:F10)/109*100)</f>
        <v>8.256880733944955</v>
      </c>
    </row>
    <row r="11" spans="1:7" ht="15">
      <c r="A11" s="3"/>
      <c r="B11" s="3"/>
      <c r="C11" s="7">
        <v>280</v>
      </c>
      <c r="D11" s="6">
        <v>1943</v>
      </c>
      <c r="E11" s="7">
        <v>280</v>
      </c>
      <c r="F11" s="79">
        <v>1</v>
      </c>
      <c r="G11" s="36">
        <f>(SUM($F$2:F11)/109*100)</f>
        <v>9.174311926605505</v>
      </c>
    </row>
    <row r="12" spans="1:7" ht="15">
      <c r="A12" s="3"/>
      <c r="B12" s="3"/>
      <c r="C12" s="7">
        <v>289</v>
      </c>
      <c r="D12" s="6">
        <v>1994</v>
      </c>
      <c r="E12" s="7">
        <v>289</v>
      </c>
      <c r="F12" s="79">
        <v>1</v>
      </c>
      <c r="G12" s="36">
        <f>(SUM($F$2:F12)/109*100)</f>
        <v>10.091743119266056</v>
      </c>
    </row>
    <row r="13" spans="1:7" ht="15">
      <c r="A13" s="3"/>
      <c r="B13" s="3"/>
      <c r="C13" s="7">
        <v>290</v>
      </c>
      <c r="D13" s="6">
        <v>1936</v>
      </c>
      <c r="E13" s="7">
        <v>290</v>
      </c>
      <c r="F13" s="79">
        <v>1</v>
      </c>
      <c r="G13" s="36">
        <f>(SUM($F$2:F13)/109*100)</f>
        <v>11.009174311926607</v>
      </c>
    </row>
    <row r="14" spans="1:7" ht="15">
      <c r="A14" s="3"/>
      <c r="B14" s="3"/>
      <c r="C14" s="7">
        <v>296</v>
      </c>
      <c r="D14" s="6">
        <v>1969</v>
      </c>
      <c r="E14" s="7">
        <v>296</v>
      </c>
      <c r="F14" s="79">
        <v>1</v>
      </c>
      <c r="G14" s="36">
        <f>(SUM($F$2:F14)/109*100)</f>
        <v>11.926605504587156</v>
      </c>
    </row>
    <row r="15" spans="1:7" ht="15">
      <c r="A15" s="3"/>
      <c r="B15" s="3"/>
      <c r="C15" s="7">
        <v>300</v>
      </c>
      <c r="D15" s="6">
        <v>1917</v>
      </c>
      <c r="E15" s="7">
        <v>300</v>
      </c>
      <c r="F15" s="79">
        <v>1</v>
      </c>
      <c r="G15" s="36">
        <f>(SUM($F$2:F15)/109*100)</f>
        <v>12.844036697247708</v>
      </c>
    </row>
    <row r="16" spans="1:7" ht="15">
      <c r="A16" s="3"/>
      <c r="B16" s="3"/>
      <c r="C16" s="7">
        <v>313</v>
      </c>
      <c r="D16" s="6">
        <v>1977</v>
      </c>
      <c r="E16" s="7">
        <v>313</v>
      </c>
      <c r="F16" s="79">
        <v>1</v>
      </c>
      <c r="G16" s="36">
        <f>(SUM($F$2:F16)/109*100)</f>
        <v>13.761467889908257</v>
      </c>
    </row>
    <row r="17" spans="1:7" ht="15">
      <c r="A17" s="3"/>
      <c r="B17" s="3"/>
      <c r="C17" s="7">
        <v>314</v>
      </c>
      <c r="D17" s="6">
        <v>1939</v>
      </c>
      <c r="E17" s="7">
        <v>314</v>
      </c>
      <c r="F17" s="79">
        <v>1</v>
      </c>
      <c r="G17" s="36">
        <f>(SUM($F$2:F17)/109*100)</f>
        <v>14.678899082568808</v>
      </c>
    </row>
    <row r="18" spans="1:7" ht="15">
      <c r="A18" s="3"/>
      <c r="B18" s="3"/>
      <c r="C18" s="7">
        <v>320</v>
      </c>
      <c r="D18" s="6">
        <v>1929</v>
      </c>
      <c r="E18" s="7">
        <v>320</v>
      </c>
      <c r="F18" s="79">
        <v>1</v>
      </c>
      <c r="G18" s="36">
        <f>(SUM($F$2:F18)/109*100)</f>
        <v>15.59633027522936</v>
      </c>
    </row>
    <row r="19" spans="1:7" ht="15.75" thickBot="1">
      <c r="A19" s="3"/>
      <c r="B19" s="3"/>
      <c r="C19" s="7">
        <v>324</v>
      </c>
      <c r="D19" s="6">
        <v>1938</v>
      </c>
      <c r="E19" s="7">
        <v>324</v>
      </c>
      <c r="F19" s="79">
        <v>1</v>
      </c>
      <c r="G19" s="36">
        <f>(SUM($F$2:F19)/109*100)</f>
        <v>16.51376146788991</v>
      </c>
    </row>
    <row r="20" spans="1:16" ht="15">
      <c r="A20" s="3"/>
      <c r="B20" s="3"/>
      <c r="C20" s="7">
        <v>326</v>
      </c>
      <c r="D20" s="6">
        <v>2009</v>
      </c>
      <c r="E20" s="7">
        <v>326</v>
      </c>
      <c r="F20" s="79">
        <v>1</v>
      </c>
      <c r="G20" s="36">
        <f>(SUM($F$2:F20)/109*100)</f>
        <v>17.431192660550458</v>
      </c>
      <c r="L20" s="75" t="s">
        <v>5</v>
      </c>
      <c r="M20" s="62" t="s">
        <v>10</v>
      </c>
      <c r="N20" s="62" t="s">
        <v>9</v>
      </c>
      <c r="O20" s="63" t="s">
        <v>11</v>
      </c>
      <c r="P20" s="64" t="s">
        <v>8</v>
      </c>
    </row>
    <row r="21" spans="1:16" ht="15">
      <c r="A21" s="3"/>
      <c r="B21" s="3"/>
      <c r="C21" s="7">
        <v>330</v>
      </c>
      <c r="D21" s="6">
        <v>1904</v>
      </c>
      <c r="E21" s="7">
        <v>330</v>
      </c>
      <c r="F21" s="79">
        <v>1</v>
      </c>
      <c r="G21" s="36">
        <f>(SUM($F$2:F21)/109*100)</f>
        <v>18.34862385321101</v>
      </c>
      <c r="L21" s="80"/>
      <c r="M21" s="67"/>
      <c r="N21" s="67"/>
      <c r="O21" s="81"/>
      <c r="P21" s="82"/>
    </row>
    <row r="22" spans="1:16" ht="15">
      <c r="A22" s="3"/>
      <c r="B22" s="3"/>
      <c r="C22" s="7">
        <v>331</v>
      </c>
      <c r="D22" s="6">
        <v>1992</v>
      </c>
      <c r="E22" s="7">
        <v>331</v>
      </c>
      <c r="F22" s="79">
        <v>1</v>
      </c>
      <c r="G22" s="36">
        <f>(SUM($F$2:F22)/109*100)</f>
        <v>19.26605504587156</v>
      </c>
      <c r="L22" s="65"/>
      <c r="M22" s="48"/>
      <c r="O22" s="67"/>
      <c r="P22" s="68"/>
    </row>
    <row r="23" spans="1:16" ht="15">
      <c r="A23" s="3"/>
      <c r="B23" s="3"/>
      <c r="C23" s="7">
        <v>332</v>
      </c>
      <c r="D23" s="6">
        <v>1945</v>
      </c>
      <c r="E23" s="7">
        <v>332</v>
      </c>
      <c r="F23" s="79">
        <v>1</v>
      </c>
      <c r="G23" s="36">
        <f>(SUM($F$2:F23)/109*100)</f>
        <v>20.18348623853211</v>
      </c>
      <c r="L23" s="65">
        <f>(1-M23)*100</f>
        <v>99</v>
      </c>
      <c r="M23" s="66">
        <v>0.01</v>
      </c>
      <c r="N23" s="67">
        <v>2.32635</v>
      </c>
      <c r="O23" s="67">
        <f aca="true" t="shared" si="0" ref="O23:O36">$L$3*N23</f>
        <v>347.5027948361949</v>
      </c>
      <c r="P23" s="68">
        <f aca="true" t="shared" si="1" ref="P23:P30">$L$2+O23</f>
        <v>812.1358223591307</v>
      </c>
    </row>
    <row r="24" spans="1:16" ht="15">
      <c r="A24" s="3"/>
      <c r="B24" s="3"/>
      <c r="C24" s="7">
        <v>334</v>
      </c>
      <c r="D24" s="6">
        <v>1953</v>
      </c>
      <c r="E24" s="7">
        <v>334</v>
      </c>
      <c r="F24" s="79">
        <v>2</v>
      </c>
      <c r="G24" s="36">
        <f>(SUM($F$2:F24)/109*100)</f>
        <v>22.018348623853214</v>
      </c>
      <c r="L24" s="65">
        <f aca="true" t="shared" si="2" ref="L24:L36">(1-M24)*100</f>
        <v>98</v>
      </c>
      <c r="M24" s="66">
        <v>0.02</v>
      </c>
      <c r="N24" s="67">
        <v>2.05375</v>
      </c>
      <c r="O24" s="67">
        <f t="shared" si="0"/>
        <v>306.7826702322674</v>
      </c>
      <c r="P24" s="68">
        <f t="shared" si="1"/>
        <v>771.4156977552032</v>
      </c>
    </row>
    <row r="25" spans="1:16" ht="15">
      <c r="A25" s="3"/>
      <c r="B25" s="3"/>
      <c r="C25" s="7">
        <v>344</v>
      </c>
      <c r="D25" s="6">
        <v>1923</v>
      </c>
      <c r="E25" s="7">
        <v>346</v>
      </c>
      <c r="F25" s="79">
        <v>1</v>
      </c>
      <c r="G25" s="36">
        <f>(SUM($F$2:F25)/109*100)</f>
        <v>22.93577981651376</v>
      </c>
      <c r="L25" s="65">
        <f t="shared" si="2"/>
        <v>95</v>
      </c>
      <c r="M25" s="66">
        <v>0.05</v>
      </c>
      <c r="N25" s="67">
        <v>1.64485</v>
      </c>
      <c r="O25" s="67">
        <f t="shared" si="0"/>
        <v>245.70248332637613</v>
      </c>
      <c r="P25" s="68">
        <f t="shared" si="1"/>
        <v>710.335510849312</v>
      </c>
    </row>
    <row r="26" spans="1:16" ht="15">
      <c r="A26" s="3"/>
      <c r="B26" s="3"/>
      <c r="C26" s="7">
        <v>346</v>
      </c>
      <c r="D26" s="6">
        <v>1931</v>
      </c>
      <c r="E26" s="7">
        <v>347</v>
      </c>
      <c r="F26" s="79">
        <v>1</v>
      </c>
      <c r="G26" s="36">
        <f>(SUM($F$2:F26)/109*100)</f>
        <v>23.853211009174313</v>
      </c>
      <c r="L26" s="65">
        <f t="shared" si="2"/>
        <v>90</v>
      </c>
      <c r="M26" s="66">
        <v>0.1</v>
      </c>
      <c r="N26" s="67">
        <v>1.28155</v>
      </c>
      <c r="O26" s="67">
        <f t="shared" si="0"/>
        <v>191.4338799932622</v>
      </c>
      <c r="P26" s="68">
        <f t="shared" si="1"/>
        <v>656.066907516198</v>
      </c>
    </row>
    <row r="27" spans="1:16" ht="15">
      <c r="A27" s="3"/>
      <c r="B27" s="3"/>
      <c r="C27" s="7">
        <v>347</v>
      </c>
      <c r="D27" s="6">
        <v>1910</v>
      </c>
      <c r="E27" s="7">
        <v>350</v>
      </c>
      <c r="F27" s="79">
        <v>2</v>
      </c>
      <c r="G27" s="36">
        <f>(SUM($F$2:F27)/109*100)</f>
        <v>25.688073394495415</v>
      </c>
      <c r="L27" s="65">
        <f t="shared" si="2"/>
        <v>80</v>
      </c>
      <c r="M27" s="66">
        <v>0.2</v>
      </c>
      <c r="N27" s="67">
        <v>0.84162</v>
      </c>
      <c r="O27" s="67">
        <f t="shared" si="0"/>
        <v>125.7185299675622</v>
      </c>
      <c r="P27" s="68">
        <f t="shared" si="1"/>
        <v>590.351557490498</v>
      </c>
    </row>
    <row r="28" spans="1:16" ht="15">
      <c r="A28" s="3"/>
      <c r="B28" s="3"/>
      <c r="C28" s="7">
        <v>350</v>
      </c>
      <c r="D28" s="6">
        <v>1971</v>
      </c>
      <c r="E28" s="7">
        <v>354</v>
      </c>
      <c r="F28" s="79">
        <v>2</v>
      </c>
      <c r="G28" s="36">
        <f>(SUM($F$2:F28)/109*100)</f>
        <v>27.522935779816514</v>
      </c>
      <c r="L28" s="65">
        <f t="shared" si="2"/>
        <v>70</v>
      </c>
      <c r="M28" s="66">
        <v>0.3</v>
      </c>
      <c r="N28" s="67">
        <v>0.5244</v>
      </c>
      <c r="O28" s="67">
        <f t="shared" si="0"/>
        <v>78.33321108693902</v>
      </c>
      <c r="P28" s="68">
        <f t="shared" si="1"/>
        <v>542.9662386098748</v>
      </c>
    </row>
    <row r="29" spans="1:16" ht="15">
      <c r="A29" s="3"/>
      <c r="B29" s="3"/>
      <c r="C29" s="7">
        <v>350</v>
      </c>
      <c r="D29" s="6">
        <v>1983</v>
      </c>
      <c r="E29" s="7">
        <v>356</v>
      </c>
      <c r="F29" s="79">
        <v>2</v>
      </c>
      <c r="G29" s="36">
        <f>(SUM($F$2:F29)/109*100)</f>
        <v>29.357798165137616</v>
      </c>
      <c r="L29" s="65">
        <f t="shared" si="2"/>
        <v>60</v>
      </c>
      <c r="M29" s="66">
        <v>0.4</v>
      </c>
      <c r="N29" s="67">
        <v>0.25335</v>
      </c>
      <c r="O29" s="67">
        <f t="shared" si="0"/>
        <v>37.84462057375286</v>
      </c>
      <c r="P29" s="68">
        <f t="shared" si="1"/>
        <v>502.47764809668865</v>
      </c>
    </row>
    <row r="30" spans="1:16" ht="15">
      <c r="A30" s="3"/>
      <c r="B30" s="3"/>
      <c r="C30" s="7">
        <v>354</v>
      </c>
      <c r="D30" s="6">
        <v>1937</v>
      </c>
      <c r="E30" s="7">
        <v>362</v>
      </c>
      <c r="F30" s="79">
        <v>1</v>
      </c>
      <c r="G30" s="36">
        <f>(SUM($F$2:F30)/109*100)</f>
        <v>30.275229357798167</v>
      </c>
      <c r="L30" s="65">
        <f t="shared" si="2"/>
        <v>50</v>
      </c>
      <c r="M30" s="66">
        <v>0.5</v>
      </c>
      <c r="N30" s="67">
        <v>0</v>
      </c>
      <c r="O30" s="67">
        <f t="shared" si="0"/>
        <v>0</v>
      </c>
      <c r="P30" s="68">
        <f t="shared" si="1"/>
        <v>464.6330275229358</v>
      </c>
    </row>
    <row r="31" spans="1:16" ht="15">
      <c r="A31" s="3"/>
      <c r="B31" s="3"/>
      <c r="C31" s="7">
        <v>354</v>
      </c>
      <c r="D31" s="6">
        <v>2008</v>
      </c>
      <c r="E31" s="7">
        <v>364</v>
      </c>
      <c r="F31" s="79">
        <v>2</v>
      </c>
      <c r="G31" s="36">
        <f>(SUM($F$2:F31)/109*100)</f>
        <v>32.11009174311927</v>
      </c>
      <c r="J31" s="22"/>
      <c r="K31" s="22"/>
      <c r="L31" s="65">
        <f t="shared" si="2"/>
        <v>40</v>
      </c>
      <c r="M31" s="66">
        <v>0.6</v>
      </c>
      <c r="N31" s="67">
        <v>0.25335</v>
      </c>
      <c r="O31" s="67">
        <f t="shared" si="0"/>
        <v>37.84462057375286</v>
      </c>
      <c r="P31" s="68">
        <f aca="true" t="shared" si="3" ref="P31:P36">$L$2-O31</f>
        <v>426.7884069491829</v>
      </c>
    </row>
    <row r="32" spans="1:16" ht="15">
      <c r="A32" s="3"/>
      <c r="B32" s="3"/>
      <c r="C32" s="7">
        <v>356</v>
      </c>
      <c r="D32" s="6">
        <v>1972</v>
      </c>
      <c r="E32" s="7">
        <v>368</v>
      </c>
      <c r="F32" s="79">
        <v>1</v>
      </c>
      <c r="G32" s="36">
        <f>(SUM($F$2:F32)/109*100)</f>
        <v>33.02752293577982</v>
      </c>
      <c r="L32" s="65">
        <f t="shared" si="2"/>
        <v>30.000000000000004</v>
      </c>
      <c r="M32" s="66">
        <v>0.7</v>
      </c>
      <c r="N32" s="67">
        <v>0.5244</v>
      </c>
      <c r="O32" s="67">
        <f t="shared" si="0"/>
        <v>78.33321108693902</v>
      </c>
      <c r="P32" s="68">
        <f t="shared" si="3"/>
        <v>386.2998164359968</v>
      </c>
    </row>
    <row r="33" spans="1:16" ht="15">
      <c r="A33" s="3"/>
      <c r="B33" s="3"/>
      <c r="C33" s="7">
        <v>356</v>
      </c>
      <c r="D33" s="6">
        <v>1984</v>
      </c>
      <c r="E33" s="7">
        <v>370</v>
      </c>
      <c r="F33" s="79">
        <v>1</v>
      </c>
      <c r="G33" s="36">
        <f>(SUM($F$2:F33)/109*100)</f>
        <v>33.94495412844037</v>
      </c>
      <c r="L33" s="65">
        <f t="shared" si="2"/>
        <v>19.999999999999996</v>
      </c>
      <c r="M33" s="66">
        <v>0.8</v>
      </c>
      <c r="N33" s="69">
        <v>0.84162</v>
      </c>
      <c r="O33" s="67">
        <f t="shared" si="0"/>
        <v>125.7185299675622</v>
      </c>
      <c r="P33" s="68">
        <f t="shared" si="3"/>
        <v>338.9144975553736</v>
      </c>
    </row>
    <row r="34" spans="1:16" ht="15">
      <c r="A34" s="3"/>
      <c r="B34" s="3"/>
      <c r="C34" s="7">
        <v>362</v>
      </c>
      <c r="D34" s="6">
        <v>1916</v>
      </c>
      <c r="E34" s="7">
        <v>380</v>
      </c>
      <c r="F34" s="79">
        <v>1</v>
      </c>
      <c r="G34" s="36">
        <f>(SUM($F$2:F34)/109*100)</f>
        <v>34.862385321100916</v>
      </c>
      <c r="L34" s="65">
        <f t="shared" si="2"/>
        <v>9.999999999999998</v>
      </c>
      <c r="M34" s="66">
        <v>0.9</v>
      </c>
      <c r="N34" s="67">
        <v>1.28155</v>
      </c>
      <c r="O34" s="67">
        <f t="shared" si="0"/>
        <v>191.4338799932622</v>
      </c>
      <c r="P34" s="68">
        <f t="shared" si="3"/>
        <v>273.1991475296736</v>
      </c>
    </row>
    <row r="35" spans="1:16" ht="15">
      <c r="A35" s="3"/>
      <c r="B35" s="3"/>
      <c r="C35" s="7">
        <v>364</v>
      </c>
      <c r="D35" s="6">
        <v>1957</v>
      </c>
      <c r="E35" s="7">
        <v>389</v>
      </c>
      <c r="F35" s="79">
        <v>1</v>
      </c>
      <c r="G35" s="36">
        <f>(SUM($F$2:F35)/109*100)</f>
        <v>35.77981651376147</v>
      </c>
      <c r="L35" s="65">
        <f t="shared" si="2"/>
        <v>5.000000000000004</v>
      </c>
      <c r="M35" s="66">
        <v>0.95</v>
      </c>
      <c r="N35" s="69">
        <v>1.64485</v>
      </c>
      <c r="O35" s="67">
        <f t="shared" si="0"/>
        <v>245.70248332637613</v>
      </c>
      <c r="P35" s="68">
        <f t="shared" si="3"/>
        <v>218.93054419655965</v>
      </c>
    </row>
    <row r="36" spans="1:16" ht="15.75" thickBot="1">
      <c r="A36" s="3"/>
      <c r="B36" s="3"/>
      <c r="C36" s="7">
        <v>364</v>
      </c>
      <c r="D36" s="6">
        <v>1975</v>
      </c>
      <c r="E36" s="7">
        <v>390</v>
      </c>
      <c r="F36" s="79">
        <v>1</v>
      </c>
      <c r="G36" s="36">
        <f>(SUM($F$2:F36)/109*100)</f>
        <v>36.69724770642202</v>
      </c>
      <c r="L36" s="70">
        <f t="shared" si="2"/>
        <v>1.0000000000000009</v>
      </c>
      <c r="M36" s="71">
        <v>0.99</v>
      </c>
      <c r="N36" s="72">
        <v>2.32635</v>
      </c>
      <c r="O36" s="73">
        <f t="shared" si="0"/>
        <v>347.5027948361949</v>
      </c>
      <c r="P36" s="74">
        <f t="shared" si="3"/>
        <v>117.1302326867409</v>
      </c>
    </row>
    <row r="37" spans="1:7" ht="15">
      <c r="A37" s="3"/>
      <c r="B37" s="3"/>
      <c r="C37" s="7">
        <v>368</v>
      </c>
      <c r="D37" s="6">
        <v>1949</v>
      </c>
      <c r="E37" s="7">
        <v>394</v>
      </c>
      <c r="F37" s="79">
        <v>1</v>
      </c>
      <c r="G37" s="36">
        <f>(SUM($F$2:F37)/109*100)</f>
        <v>37.61467889908257</v>
      </c>
    </row>
    <row r="38" spans="1:7" ht="15">
      <c r="A38" s="3"/>
      <c r="B38" s="3"/>
      <c r="C38" s="7">
        <v>370</v>
      </c>
      <c r="D38" s="6">
        <v>1955</v>
      </c>
      <c r="E38" s="7">
        <v>400</v>
      </c>
      <c r="F38" s="79">
        <v>1</v>
      </c>
      <c r="G38" s="36">
        <f>(SUM($F$2:F38)/109*100)</f>
        <v>38.53211009174312</v>
      </c>
    </row>
    <row r="39" spans="1:7" ht="15">
      <c r="A39" s="3"/>
      <c r="B39" s="3"/>
      <c r="C39" s="7">
        <v>380</v>
      </c>
      <c r="D39" s="6">
        <v>1928</v>
      </c>
      <c r="E39" s="12">
        <v>402</v>
      </c>
      <c r="F39" s="79">
        <v>1</v>
      </c>
      <c r="G39" s="36">
        <f>(SUM($F$2:F39)/109*100)</f>
        <v>39.44954128440367</v>
      </c>
    </row>
    <row r="40" spans="1:7" ht="15">
      <c r="A40" s="3"/>
      <c r="B40" s="3"/>
      <c r="C40" s="7">
        <v>389</v>
      </c>
      <c r="D40" s="6">
        <v>1930</v>
      </c>
      <c r="E40" s="7">
        <v>404</v>
      </c>
      <c r="F40" s="79">
        <v>2</v>
      </c>
      <c r="G40" s="36">
        <f>(SUM($F$2:F40)/109*100)</f>
        <v>41.284403669724774</v>
      </c>
    </row>
    <row r="41" spans="1:7" ht="15">
      <c r="A41" s="3"/>
      <c r="B41" s="3"/>
      <c r="C41" s="7">
        <v>390</v>
      </c>
      <c r="D41" s="6">
        <v>1996</v>
      </c>
      <c r="E41" s="7">
        <v>412</v>
      </c>
      <c r="F41" s="79">
        <v>1</v>
      </c>
      <c r="G41" s="36">
        <f>(SUM($F$2:F41)/109*100)</f>
        <v>42.201834862385326</v>
      </c>
    </row>
    <row r="42" spans="1:7" ht="15">
      <c r="A42" s="3"/>
      <c r="B42" s="3"/>
      <c r="C42" s="7">
        <v>394</v>
      </c>
      <c r="D42" s="6">
        <v>1935</v>
      </c>
      <c r="E42" s="7">
        <v>414</v>
      </c>
      <c r="F42" s="79">
        <v>1</v>
      </c>
      <c r="G42" s="36">
        <f>(SUM($F$2:F42)/109*100)</f>
        <v>43.11926605504588</v>
      </c>
    </row>
    <row r="43" spans="1:7" ht="15">
      <c r="A43" s="3"/>
      <c r="B43" s="3"/>
      <c r="C43" s="7">
        <v>400</v>
      </c>
      <c r="D43" s="6">
        <v>1976</v>
      </c>
      <c r="E43" s="7">
        <v>416</v>
      </c>
      <c r="F43" s="79">
        <v>1</v>
      </c>
      <c r="G43" s="36">
        <f>(SUM($F$2:F43)/109*100)</f>
        <v>44.03669724770643</v>
      </c>
    </row>
    <row r="44" spans="1:7" ht="15">
      <c r="A44" s="3"/>
      <c r="B44" s="3"/>
      <c r="C44" s="12">
        <v>402</v>
      </c>
      <c r="D44" s="11">
        <v>2003</v>
      </c>
      <c r="E44" s="7">
        <v>418</v>
      </c>
      <c r="F44" s="79">
        <v>1</v>
      </c>
      <c r="G44" s="36">
        <f>(SUM($F$2:F44)/109*100)</f>
        <v>44.95412844036697</v>
      </c>
    </row>
    <row r="45" spans="1:7" ht="15">
      <c r="A45" s="3"/>
      <c r="B45" s="3"/>
      <c r="C45" s="7">
        <v>404</v>
      </c>
      <c r="D45" s="6">
        <v>1905</v>
      </c>
      <c r="E45" s="7">
        <v>430</v>
      </c>
      <c r="F45" s="79">
        <v>1</v>
      </c>
      <c r="G45" s="36">
        <f>(SUM($F$2:F45)/109*100)</f>
        <v>45.87155963302752</v>
      </c>
    </row>
    <row r="46" spans="1:7" ht="15">
      <c r="A46" s="3"/>
      <c r="B46" s="3"/>
      <c r="C46" s="7">
        <v>404</v>
      </c>
      <c r="D46" s="6">
        <v>1918</v>
      </c>
      <c r="E46" s="7">
        <v>432</v>
      </c>
      <c r="F46" s="79">
        <v>1</v>
      </c>
      <c r="G46" s="36">
        <f>(SUM($F$2:F46)/109*100)</f>
        <v>46.788990825688074</v>
      </c>
    </row>
    <row r="47" spans="1:7" ht="15">
      <c r="A47" s="3"/>
      <c r="B47" s="3"/>
      <c r="C47" s="7">
        <v>412</v>
      </c>
      <c r="D47" s="6">
        <v>1946</v>
      </c>
      <c r="E47" s="7">
        <v>436</v>
      </c>
      <c r="F47" s="79">
        <v>2</v>
      </c>
      <c r="G47" s="36">
        <f>(SUM($F$2:F47)/109*100)</f>
        <v>48.62385321100918</v>
      </c>
    </row>
    <row r="48" spans="1:7" ht="15">
      <c r="A48" s="3"/>
      <c r="B48" s="3"/>
      <c r="C48" s="7">
        <v>414</v>
      </c>
      <c r="D48" s="6">
        <v>1965</v>
      </c>
      <c r="E48" s="7">
        <v>437</v>
      </c>
      <c r="F48" s="79">
        <v>1</v>
      </c>
      <c r="G48" s="36">
        <f>(SUM($F$2:F48)/109*100)</f>
        <v>49.54128440366973</v>
      </c>
    </row>
    <row r="49" spans="1:7" ht="15">
      <c r="A49" s="3"/>
      <c r="B49" s="3"/>
      <c r="C49" s="7">
        <v>416</v>
      </c>
      <c r="D49" s="6">
        <v>1926</v>
      </c>
      <c r="E49" s="7">
        <v>448</v>
      </c>
      <c r="F49" s="79">
        <v>1</v>
      </c>
      <c r="G49" s="36">
        <f>(SUM($F$2:F49)/109*100)</f>
        <v>50.45871559633027</v>
      </c>
    </row>
    <row r="50" spans="1:7" ht="15">
      <c r="A50" s="3"/>
      <c r="B50" s="3"/>
      <c r="C50" s="7">
        <v>418</v>
      </c>
      <c r="D50" s="6">
        <v>1997</v>
      </c>
      <c r="E50" s="7">
        <v>450</v>
      </c>
      <c r="F50" s="79">
        <v>1</v>
      </c>
      <c r="G50" s="36">
        <f>(SUM($F$2:F50)/109*100)</f>
        <v>51.37614678899083</v>
      </c>
    </row>
    <row r="51" spans="1:7" ht="15">
      <c r="A51" s="3"/>
      <c r="B51" s="3"/>
      <c r="C51" s="7">
        <v>430</v>
      </c>
      <c r="D51" s="6">
        <v>1987</v>
      </c>
      <c r="E51" s="7">
        <v>454</v>
      </c>
      <c r="F51" s="79">
        <v>1</v>
      </c>
      <c r="G51" s="36">
        <f>(SUM($F$2:F51)/109*100)</f>
        <v>52.293577981651374</v>
      </c>
    </row>
    <row r="52" spans="1:7" ht="15">
      <c r="A52" s="3"/>
      <c r="B52" s="3"/>
      <c r="C52" s="7">
        <v>432</v>
      </c>
      <c r="D52" s="6">
        <v>1963</v>
      </c>
      <c r="E52" s="7">
        <v>457</v>
      </c>
      <c r="F52" s="79">
        <v>1</v>
      </c>
      <c r="G52" s="36">
        <f>(SUM($F$2:F52)/109*100)</f>
        <v>53.21100917431193</v>
      </c>
    </row>
    <row r="53" spans="1:7" ht="15">
      <c r="A53" s="3"/>
      <c r="B53" s="3"/>
      <c r="C53" s="7">
        <v>436</v>
      </c>
      <c r="D53" s="6">
        <v>1956</v>
      </c>
      <c r="E53" s="7">
        <v>460</v>
      </c>
      <c r="F53" s="79">
        <v>1</v>
      </c>
      <c r="G53" s="36">
        <f>(SUM($F$2:F53)/109*100)</f>
        <v>54.12844036697248</v>
      </c>
    </row>
    <row r="54" spans="1:7" ht="15">
      <c r="A54" s="3"/>
      <c r="B54" s="3"/>
      <c r="C54" s="12">
        <v>436</v>
      </c>
      <c r="D54" s="11">
        <v>1982</v>
      </c>
      <c r="E54" s="7">
        <v>476</v>
      </c>
      <c r="F54" s="79">
        <v>1</v>
      </c>
      <c r="G54" s="36">
        <f>(SUM($F$2:F54)/109*100)</f>
        <v>55.04587155963303</v>
      </c>
    </row>
    <row r="55" spans="1:7" ht="15">
      <c r="A55" s="3"/>
      <c r="B55" s="3"/>
      <c r="C55" s="7">
        <v>437</v>
      </c>
      <c r="D55" s="6">
        <v>1988</v>
      </c>
      <c r="E55" s="7">
        <v>478</v>
      </c>
      <c r="F55" s="79">
        <v>1</v>
      </c>
      <c r="G55" s="36">
        <f>(SUM($F$2:F55)/109*100)</f>
        <v>55.96330275229357</v>
      </c>
    </row>
    <row r="56" spans="1:7" ht="15">
      <c r="A56" s="3"/>
      <c r="B56" s="3"/>
      <c r="C56" s="7">
        <v>448</v>
      </c>
      <c r="D56" s="6">
        <v>1960</v>
      </c>
      <c r="E56" s="7">
        <v>480</v>
      </c>
      <c r="F56" s="79">
        <v>1</v>
      </c>
      <c r="G56" s="36">
        <f>(SUM($F$2:F56)/109*100)</f>
        <v>56.88073394495413</v>
      </c>
    </row>
    <row r="57" spans="1:7" ht="15">
      <c r="A57" s="3"/>
      <c r="B57" s="3"/>
      <c r="C57" s="7">
        <v>450</v>
      </c>
      <c r="D57" s="6">
        <v>1968</v>
      </c>
      <c r="E57" s="7">
        <v>484</v>
      </c>
      <c r="F57" s="79">
        <v>2</v>
      </c>
      <c r="G57" s="36">
        <f>(SUM($F$2:F57)/109*100)</f>
        <v>58.71559633027523</v>
      </c>
    </row>
    <row r="58" spans="1:7" ht="15">
      <c r="A58" s="3"/>
      <c r="B58" s="3"/>
      <c r="C58" s="7">
        <v>454</v>
      </c>
      <c r="D58" s="6">
        <v>1985</v>
      </c>
      <c r="E58" s="7">
        <v>488</v>
      </c>
      <c r="F58" s="79">
        <v>1</v>
      </c>
      <c r="G58" s="36">
        <f>(SUM($F$2:F58)/109*100)</f>
        <v>59.63302752293578</v>
      </c>
    </row>
    <row r="59" spans="1:7" ht="15">
      <c r="A59" s="3"/>
      <c r="B59" s="3"/>
      <c r="C59" s="7">
        <v>457</v>
      </c>
      <c r="D59" s="6">
        <v>1989</v>
      </c>
      <c r="E59" s="7">
        <v>489</v>
      </c>
      <c r="F59" s="79">
        <v>1</v>
      </c>
      <c r="G59" s="36">
        <f>(SUM($F$2:F59)/109*100)</f>
        <v>60.550458715596335</v>
      </c>
    </row>
    <row r="60" spans="1:7" ht="15">
      <c r="A60" s="3"/>
      <c r="B60" s="3"/>
      <c r="C60" s="7">
        <v>460</v>
      </c>
      <c r="D60" s="6">
        <v>1920</v>
      </c>
      <c r="E60" s="7">
        <v>504</v>
      </c>
      <c r="F60" s="79">
        <v>1</v>
      </c>
      <c r="G60" s="36">
        <f>(SUM($F$2:F60)/109*100)</f>
        <v>61.46788990825688</v>
      </c>
    </row>
    <row r="61" spans="1:7" ht="15">
      <c r="A61" s="8"/>
      <c r="B61" s="8"/>
      <c r="C61" s="7">
        <v>476</v>
      </c>
      <c r="D61" s="6">
        <v>1993</v>
      </c>
      <c r="E61" s="7">
        <v>505</v>
      </c>
      <c r="F61" s="79">
        <v>1</v>
      </c>
      <c r="G61" s="36">
        <f>(SUM($F$2:F61)/109*100)</f>
        <v>62.38532110091744</v>
      </c>
    </row>
    <row r="62" spans="1:7" ht="15">
      <c r="A62" s="3"/>
      <c r="B62" s="3"/>
      <c r="C62" s="7">
        <v>478</v>
      </c>
      <c r="D62" s="6">
        <v>1914</v>
      </c>
      <c r="E62" s="7">
        <v>518</v>
      </c>
      <c r="F62" s="79">
        <v>2</v>
      </c>
      <c r="G62" s="36">
        <f>(SUM($F$2:F62)/109*100)</f>
        <v>64.22018348623854</v>
      </c>
    </row>
    <row r="63" spans="1:7" ht="15">
      <c r="A63" s="3"/>
      <c r="B63" s="3"/>
      <c r="C63" s="7">
        <v>480</v>
      </c>
      <c r="D63" s="6">
        <v>1952</v>
      </c>
      <c r="E63" s="7">
        <v>524</v>
      </c>
      <c r="F63" s="79">
        <v>1</v>
      </c>
      <c r="G63" s="36">
        <f>(SUM($F$2:F63)/109*100)</f>
        <v>65.13761467889908</v>
      </c>
    </row>
    <row r="64" spans="1:7" ht="15">
      <c r="A64" s="3"/>
      <c r="B64" s="3"/>
      <c r="C64" s="7">
        <v>484</v>
      </c>
      <c r="D64" s="6">
        <v>1922</v>
      </c>
      <c r="E64" s="7">
        <v>530</v>
      </c>
      <c r="F64" s="79">
        <v>3</v>
      </c>
      <c r="G64" s="36">
        <f>(SUM($F$2:F64)/109*100)</f>
        <v>67.88990825688074</v>
      </c>
    </row>
    <row r="65" spans="1:7" ht="15">
      <c r="A65" s="3"/>
      <c r="B65" s="3"/>
      <c r="C65" s="7">
        <v>484</v>
      </c>
      <c r="D65" s="6">
        <v>1947</v>
      </c>
      <c r="E65" s="7">
        <v>540</v>
      </c>
      <c r="F65" s="79">
        <v>1</v>
      </c>
      <c r="G65" s="36">
        <f>(SUM($F$2:F65)/109*100)</f>
        <v>68.80733944954129</v>
      </c>
    </row>
    <row r="66" spans="1:7" ht="15">
      <c r="A66" s="3"/>
      <c r="B66" s="3"/>
      <c r="C66" s="7">
        <v>488</v>
      </c>
      <c r="D66" s="6">
        <v>1966</v>
      </c>
      <c r="E66" s="7">
        <v>544</v>
      </c>
      <c r="F66" s="79">
        <v>1</v>
      </c>
      <c r="G66" s="36">
        <f>(SUM($F$2:F66)/109*100)</f>
        <v>69.72477064220183</v>
      </c>
    </row>
    <row r="67" spans="1:7" ht="15">
      <c r="A67" s="3"/>
      <c r="B67" s="3"/>
      <c r="C67" s="7">
        <v>489</v>
      </c>
      <c r="D67" s="6">
        <v>2007</v>
      </c>
      <c r="E67" s="7">
        <v>550</v>
      </c>
      <c r="F67" s="79">
        <v>2</v>
      </c>
      <c r="G67" s="36">
        <f>(SUM($F$2:F67)/109*100)</f>
        <v>71.55963302752293</v>
      </c>
    </row>
    <row r="68" spans="1:7" ht="15">
      <c r="A68" s="3"/>
      <c r="B68" s="3"/>
      <c r="C68" s="7">
        <v>504</v>
      </c>
      <c r="D68" s="6">
        <v>1942</v>
      </c>
      <c r="E68" s="7">
        <v>554</v>
      </c>
      <c r="F68" s="79">
        <v>1</v>
      </c>
      <c r="G68" s="36">
        <f>(SUM($F$2:F68)/109*100)</f>
        <v>72.47706422018348</v>
      </c>
    </row>
    <row r="69" spans="1:7" ht="15">
      <c r="A69" s="3"/>
      <c r="B69" s="3"/>
      <c r="C69" s="7">
        <v>505</v>
      </c>
      <c r="D69" s="6">
        <v>2006</v>
      </c>
      <c r="E69" s="12">
        <v>561</v>
      </c>
      <c r="F69" s="79">
        <v>1</v>
      </c>
      <c r="G69" s="36">
        <f>(SUM($F$2:F69)/109*100)</f>
        <v>73.39449541284404</v>
      </c>
    </row>
    <row r="70" spans="1:8" ht="15">
      <c r="A70" s="13"/>
      <c r="B70" s="13"/>
      <c r="C70" s="7">
        <v>518</v>
      </c>
      <c r="D70" s="6">
        <v>1958</v>
      </c>
      <c r="E70" s="7">
        <v>564</v>
      </c>
      <c r="F70" s="79">
        <v>1</v>
      </c>
      <c r="G70" s="36">
        <f>(SUM($F$2:F70)/109*100)</f>
        <v>74.31192660550458</v>
      </c>
      <c r="H70" s="18"/>
    </row>
    <row r="71" spans="1:7" ht="15">
      <c r="A71" s="3"/>
      <c r="B71" s="3"/>
      <c r="C71" s="7">
        <v>518</v>
      </c>
      <c r="D71" s="6">
        <v>2010</v>
      </c>
      <c r="E71" s="7">
        <v>570</v>
      </c>
      <c r="F71" s="79">
        <v>1</v>
      </c>
      <c r="G71" s="36">
        <f>(SUM($F$2:F71)/109*100)</f>
        <v>75.22935779816514</v>
      </c>
    </row>
    <row r="72" spans="1:7" ht="15">
      <c r="A72" s="3"/>
      <c r="B72" s="3"/>
      <c r="C72" s="7">
        <v>524</v>
      </c>
      <c r="D72" s="6">
        <v>1980</v>
      </c>
      <c r="E72" s="7">
        <v>574</v>
      </c>
      <c r="F72" s="79">
        <v>1</v>
      </c>
      <c r="G72" s="36">
        <f>(SUM($F$2:F72)/109*100)</f>
        <v>76.14678899082568</v>
      </c>
    </row>
    <row r="73" spans="1:7" ht="15">
      <c r="A73" s="3"/>
      <c r="B73" s="3"/>
      <c r="C73" s="7">
        <v>530</v>
      </c>
      <c r="D73" s="6">
        <v>1934</v>
      </c>
      <c r="E73" s="12">
        <v>576</v>
      </c>
      <c r="F73" s="79">
        <v>1</v>
      </c>
      <c r="G73" s="36">
        <f>(SUM($F$2:F73)/109*100)</f>
        <v>77.06422018348624</v>
      </c>
    </row>
    <row r="74" spans="1:7" ht="15">
      <c r="A74" s="3"/>
      <c r="B74" s="3"/>
      <c r="C74" s="7">
        <v>530</v>
      </c>
      <c r="D74" s="6">
        <v>1948</v>
      </c>
      <c r="E74" s="7">
        <v>582</v>
      </c>
      <c r="F74" s="79">
        <v>1</v>
      </c>
      <c r="G74" s="36">
        <f>(SUM($F$2:F74)/109*100)</f>
        <v>77.98165137614679</v>
      </c>
    </row>
    <row r="75" spans="1:7" ht="15">
      <c r="A75" s="3"/>
      <c r="B75" s="3"/>
      <c r="C75" s="7">
        <v>530</v>
      </c>
      <c r="D75" s="6">
        <v>1967</v>
      </c>
      <c r="E75" s="7">
        <v>588</v>
      </c>
      <c r="F75" s="79">
        <v>1</v>
      </c>
      <c r="G75" s="36">
        <f>(SUM($F$2:F75)/109*100)</f>
        <v>78.89908256880734</v>
      </c>
    </row>
    <row r="76" spans="1:7" ht="15">
      <c r="A76" s="3"/>
      <c r="B76" s="3"/>
      <c r="C76" s="7">
        <v>540</v>
      </c>
      <c r="D76" s="6">
        <v>1933</v>
      </c>
      <c r="E76" s="7">
        <v>590</v>
      </c>
      <c r="F76" s="79">
        <v>1</v>
      </c>
      <c r="G76" s="36">
        <f>(SUM($F$2:F76)/109*100)</f>
        <v>79.81651376146789</v>
      </c>
    </row>
    <row r="77" spans="1:7" ht="15">
      <c r="A77" s="3"/>
      <c r="B77" s="3"/>
      <c r="C77" s="7">
        <v>544</v>
      </c>
      <c r="D77" s="6">
        <v>2004</v>
      </c>
      <c r="E77" s="7">
        <v>592</v>
      </c>
      <c r="F77" s="79">
        <v>1</v>
      </c>
      <c r="G77" s="36">
        <f>(SUM($F$2:F77)/109*100)</f>
        <v>80.73394495412845</v>
      </c>
    </row>
    <row r="78" spans="1:7" ht="15">
      <c r="A78" s="3"/>
      <c r="B78" s="3"/>
      <c r="C78" s="7">
        <v>550</v>
      </c>
      <c r="D78" s="6">
        <v>1924</v>
      </c>
      <c r="E78" s="7">
        <v>592</v>
      </c>
      <c r="F78" s="79">
        <v>1</v>
      </c>
      <c r="G78" s="36">
        <f>(SUM($F$2:F78)/109*100)</f>
        <v>81.65137614678899</v>
      </c>
    </row>
    <row r="79" spans="1:7" ht="15">
      <c r="A79" s="3"/>
      <c r="B79" s="3"/>
      <c r="C79" s="7">
        <v>550</v>
      </c>
      <c r="D79" s="6">
        <v>1941</v>
      </c>
      <c r="E79" s="7">
        <v>601</v>
      </c>
      <c r="F79" s="79">
        <v>1</v>
      </c>
      <c r="G79" s="36">
        <f>(SUM($F$2:F79)/109*100)</f>
        <v>82.56880733944955</v>
      </c>
    </row>
    <row r="80" spans="1:7" ht="15">
      <c r="A80" s="3"/>
      <c r="B80" s="3"/>
      <c r="C80" s="7">
        <v>554</v>
      </c>
      <c r="D80" s="6">
        <v>1986</v>
      </c>
      <c r="E80" s="7">
        <v>610</v>
      </c>
      <c r="F80" s="79">
        <v>1</v>
      </c>
      <c r="G80" s="36">
        <f>(SUM($F$2:F80)/109*100)</f>
        <v>83.4862385321101</v>
      </c>
    </row>
    <row r="81" spans="1:7" ht="15">
      <c r="A81" s="3"/>
      <c r="B81" s="3"/>
      <c r="C81" s="12">
        <v>561</v>
      </c>
      <c r="D81" s="11">
        <v>2002</v>
      </c>
      <c r="E81" s="7">
        <v>614</v>
      </c>
      <c r="F81" s="79">
        <v>1</v>
      </c>
      <c r="G81" s="36">
        <f>(SUM($F$2:F81)/109*100)</f>
        <v>84.40366972477065</v>
      </c>
    </row>
    <row r="82" spans="1:9" ht="15">
      <c r="A82" s="3"/>
      <c r="B82" s="3"/>
      <c r="C82" s="7">
        <v>564</v>
      </c>
      <c r="D82" s="6">
        <v>1950</v>
      </c>
      <c r="E82" s="7">
        <v>622</v>
      </c>
      <c r="F82" s="79">
        <v>1</v>
      </c>
      <c r="G82" s="36">
        <f>(SUM($F$2:F82)/109*100)</f>
        <v>85.3211009174312</v>
      </c>
      <c r="H82" s="24"/>
      <c r="I82" s="23"/>
    </row>
    <row r="83" spans="1:7" ht="15">
      <c r="A83" s="3"/>
      <c r="B83" s="3"/>
      <c r="C83" s="7">
        <v>570</v>
      </c>
      <c r="D83" s="6">
        <v>1908</v>
      </c>
      <c r="E83" s="7">
        <v>640</v>
      </c>
      <c r="F83" s="79">
        <v>1</v>
      </c>
      <c r="G83" s="36">
        <f>(SUM($F$2:F83)/109*100)</f>
        <v>86.23853211009175</v>
      </c>
    </row>
    <row r="84" spans="1:7" ht="15">
      <c r="A84" s="3"/>
      <c r="B84" s="3"/>
      <c r="C84" s="7">
        <v>574</v>
      </c>
      <c r="D84" s="6">
        <v>1962</v>
      </c>
      <c r="E84" s="7">
        <v>644</v>
      </c>
      <c r="F84" s="79">
        <v>1</v>
      </c>
      <c r="G84" s="36">
        <f>(SUM($F$2:F84)/109*100)</f>
        <v>87.1559633027523</v>
      </c>
    </row>
    <row r="85" spans="1:7" ht="15">
      <c r="A85" s="3"/>
      <c r="B85" s="3"/>
      <c r="C85" s="12">
        <v>576</v>
      </c>
      <c r="D85" s="11">
        <v>2005</v>
      </c>
      <c r="E85" s="7">
        <v>650</v>
      </c>
      <c r="F85" s="79">
        <v>1</v>
      </c>
      <c r="G85" s="36">
        <f>(SUM($F$2:F85)/109*100)</f>
        <v>88.07339449541286</v>
      </c>
    </row>
    <row r="86" spans="1:7" ht="15">
      <c r="A86" s="3"/>
      <c r="B86" s="3"/>
      <c r="C86" s="7">
        <v>582</v>
      </c>
      <c r="D86" s="6">
        <v>1906</v>
      </c>
      <c r="E86" s="7">
        <v>657</v>
      </c>
      <c r="F86" s="79">
        <v>1</v>
      </c>
      <c r="G86" s="36">
        <f>(SUM($F$2:F86)/109*100)</f>
        <v>88.9908256880734</v>
      </c>
    </row>
    <row r="87" spans="1:7" ht="15">
      <c r="A87" s="3"/>
      <c r="B87" s="3"/>
      <c r="C87" s="7">
        <v>588</v>
      </c>
      <c r="D87" s="6">
        <v>1991</v>
      </c>
      <c r="E87" s="12">
        <v>668</v>
      </c>
      <c r="F87" s="79">
        <v>1</v>
      </c>
      <c r="G87" s="36">
        <f>(SUM($F$2:F87)/109*100)</f>
        <v>89.90825688073394</v>
      </c>
    </row>
    <row r="88" spans="1:7" ht="15">
      <c r="A88" s="3"/>
      <c r="B88" s="3"/>
      <c r="C88" s="7">
        <v>590</v>
      </c>
      <c r="D88" s="6">
        <v>1925</v>
      </c>
      <c r="E88" s="7">
        <v>680</v>
      </c>
      <c r="F88" s="79">
        <v>1</v>
      </c>
      <c r="G88" s="36">
        <f>(SUM($F$2:F88)/109*100)</f>
        <v>90.82568807339449</v>
      </c>
    </row>
    <row r="89" spans="1:7" ht="15">
      <c r="A89" s="3"/>
      <c r="B89" s="3"/>
      <c r="C89" s="7">
        <v>592</v>
      </c>
      <c r="D89" s="6">
        <v>1912</v>
      </c>
      <c r="E89" s="7">
        <v>682</v>
      </c>
      <c r="F89" s="79">
        <v>1</v>
      </c>
      <c r="G89" s="36">
        <f>(SUM($F$2:F89)/109*100)</f>
        <v>91.74311926605505</v>
      </c>
    </row>
    <row r="90" spans="1:7" ht="15">
      <c r="A90" s="3"/>
      <c r="B90" s="3"/>
      <c r="C90" s="7">
        <v>592</v>
      </c>
      <c r="D90" s="6">
        <v>1998</v>
      </c>
      <c r="E90" s="7">
        <v>686</v>
      </c>
      <c r="F90" s="79">
        <v>1</v>
      </c>
      <c r="G90" s="36">
        <f>(SUM($F$2:F90)/109*100)</f>
        <v>92.66055045871559</v>
      </c>
    </row>
    <row r="91" spans="1:7" ht="15">
      <c r="A91" s="3"/>
      <c r="B91" s="3"/>
      <c r="C91" s="7">
        <v>601</v>
      </c>
      <c r="D91" s="6">
        <v>1999</v>
      </c>
      <c r="E91" s="7">
        <v>687</v>
      </c>
      <c r="F91" s="79">
        <v>1</v>
      </c>
      <c r="G91" s="36">
        <f>(SUM($F$2:F91)/109*100)</f>
        <v>93.57798165137615</v>
      </c>
    </row>
    <row r="92" spans="1:7" ht="15">
      <c r="A92" s="3"/>
      <c r="B92" s="3"/>
      <c r="C92" s="7">
        <v>610</v>
      </c>
      <c r="D92" s="6">
        <v>1909</v>
      </c>
      <c r="E92" s="7">
        <v>690</v>
      </c>
      <c r="F92" s="79">
        <v>1</v>
      </c>
      <c r="G92" s="36">
        <f>(SUM($F$2:F92)/109*100)</f>
        <v>94.4954128440367</v>
      </c>
    </row>
    <row r="93" spans="1:7" ht="15">
      <c r="A93" s="3"/>
      <c r="B93" s="3"/>
      <c r="C93" s="7">
        <v>614</v>
      </c>
      <c r="D93" s="6">
        <v>1915</v>
      </c>
      <c r="E93" s="7">
        <v>698</v>
      </c>
      <c r="F93" s="79">
        <v>1</v>
      </c>
      <c r="G93" s="36">
        <f>(SUM($F$2:F93)/109*100)</f>
        <v>95.41284403669725</v>
      </c>
    </row>
    <row r="94" spans="1:7" ht="15">
      <c r="A94" s="3"/>
      <c r="B94" s="3"/>
      <c r="C94" s="7">
        <v>622</v>
      </c>
      <c r="D94" s="6">
        <v>1995</v>
      </c>
      <c r="E94" s="7">
        <v>736</v>
      </c>
      <c r="F94" s="79">
        <v>1</v>
      </c>
      <c r="G94" s="36">
        <f>(SUM($F$2:F94)/109*100)</f>
        <v>96.3302752293578</v>
      </c>
    </row>
    <row r="95" spans="1:7" ht="15">
      <c r="A95" s="3"/>
      <c r="B95" s="3"/>
      <c r="C95" s="7">
        <v>640</v>
      </c>
      <c r="D95" s="6">
        <v>1901</v>
      </c>
      <c r="E95" s="7">
        <v>746</v>
      </c>
      <c r="F95" s="79">
        <v>1</v>
      </c>
      <c r="G95" s="36">
        <f>(SUM($F$2:F95)/109*100)</f>
        <v>97.24770642201835</v>
      </c>
    </row>
    <row r="96" spans="1:7" ht="15">
      <c r="A96" s="3"/>
      <c r="B96" s="3"/>
      <c r="C96" s="7">
        <v>644</v>
      </c>
      <c r="D96" s="6">
        <v>1964</v>
      </c>
      <c r="E96" s="7">
        <v>822</v>
      </c>
      <c r="F96" s="79">
        <v>1</v>
      </c>
      <c r="G96" s="36">
        <f>(SUM($F$2:F96)/109*100)</f>
        <v>98.1651376146789</v>
      </c>
    </row>
    <row r="97" spans="1:7" ht="15">
      <c r="A97" s="3"/>
      <c r="B97" s="3"/>
      <c r="C97" s="7">
        <v>650</v>
      </c>
      <c r="D97" s="6">
        <v>1903</v>
      </c>
      <c r="E97" s="7">
        <v>831</v>
      </c>
      <c r="F97" s="79">
        <v>1</v>
      </c>
      <c r="G97" s="36">
        <f>(SUM($F$2:F97)/109*100)</f>
        <v>99.08256880733946</v>
      </c>
    </row>
    <row r="98" spans="1:7" ht="15">
      <c r="A98" s="3"/>
      <c r="B98" s="3"/>
      <c r="C98" s="7">
        <v>657</v>
      </c>
      <c r="D98" s="6">
        <v>2000</v>
      </c>
      <c r="E98" s="15">
        <v>902</v>
      </c>
      <c r="F98" s="79">
        <v>1</v>
      </c>
      <c r="G98" s="36">
        <f>(SUM($F$2:F98)/109*100)</f>
        <v>100</v>
      </c>
    </row>
    <row r="99" spans="1:6" ht="15">
      <c r="A99" s="3"/>
      <c r="B99" s="3"/>
      <c r="C99" s="12">
        <v>668</v>
      </c>
      <c r="D99" s="11">
        <v>2001</v>
      </c>
      <c r="F99" s="3"/>
    </row>
    <row r="100" spans="1:6" ht="15">
      <c r="A100" s="3"/>
      <c r="B100" s="3"/>
      <c r="C100" s="7">
        <v>680</v>
      </c>
      <c r="D100" s="6">
        <v>1940</v>
      </c>
      <c r="F100" s="3"/>
    </row>
    <row r="101" spans="1:7" ht="15">
      <c r="A101" s="8"/>
      <c r="B101" s="8"/>
      <c r="C101" s="7">
        <v>682</v>
      </c>
      <c r="D101" s="6">
        <v>1932</v>
      </c>
      <c r="F101" s="3"/>
      <c r="G101" s="9"/>
    </row>
    <row r="102" spans="1:8" ht="15">
      <c r="A102" s="8"/>
      <c r="B102" s="8"/>
      <c r="C102" s="7">
        <v>686</v>
      </c>
      <c r="D102" s="6">
        <v>1913</v>
      </c>
      <c r="G102" s="23"/>
      <c r="H102" s="24"/>
    </row>
    <row r="103" spans="1:8" ht="15">
      <c r="A103" s="8"/>
      <c r="B103" s="8"/>
      <c r="C103" s="7">
        <v>687</v>
      </c>
      <c r="D103" s="6">
        <v>1902</v>
      </c>
      <c r="G103" s="23"/>
      <c r="H103" s="24"/>
    </row>
    <row r="104" spans="1:7" ht="15">
      <c r="A104" s="8"/>
      <c r="B104" s="8"/>
      <c r="C104" s="7">
        <v>690</v>
      </c>
      <c r="D104" s="6">
        <v>1907</v>
      </c>
      <c r="G104" s="9"/>
    </row>
    <row r="105" spans="1:8" ht="15">
      <c r="A105" s="8"/>
      <c r="B105" s="8"/>
      <c r="C105" s="7">
        <v>698</v>
      </c>
      <c r="D105" s="6">
        <v>1919</v>
      </c>
      <c r="G105" s="23"/>
      <c r="H105" s="24"/>
    </row>
    <row r="106" spans="1:4" ht="15">
      <c r="A106" s="3"/>
      <c r="B106" s="3"/>
      <c r="C106" s="7">
        <v>736</v>
      </c>
      <c r="D106" s="6">
        <v>1981</v>
      </c>
    </row>
    <row r="107" spans="1:7" ht="15">
      <c r="A107" s="3"/>
      <c r="B107" s="3"/>
      <c r="C107" s="7">
        <v>746</v>
      </c>
      <c r="D107" s="6">
        <v>1979</v>
      </c>
      <c r="G107" s="9"/>
    </row>
    <row r="108" spans="1:8" ht="15">
      <c r="A108" s="3"/>
      <c r="B108" s="3"/>
      <c r="C108" s="7">
        <v>822</v>
      </c>
      <c r="D108" s="6">
        <v>1978</v>
      </c>
      <c r="G108" s="23"/>
      <c r="H108" s="24"/>
    </row>
    <row r="109" spans="1:4" ht="15">
      <c r="A109" s="3"/>
      <c r="B109" s="3"/>
      <c r="C109" s="7">
        <v>831</v>
      </c>
      <c r="D109" s="6">
        <v>1974</v>
      </c>
    </row>
    <row r="110" spans="1:4" ht="15">
      <c r="A110" s="3"/>
      <c r="B110" s="3"/>
      <c r="C110" s="15">
        <v>902</v>
      </c>
      <c r="D110" s="14">
        <v>1970</v>
      </c>
    </row>
    <row r="111" spans="1:3" ht="15">
      <c r="A111" s="3"/>
      <c r="B111" s="3"/>
      <c r="C111" s="3"/>
    </row>
    <row r="112" spans="1:3" ht="15">
      <c r="A112" s="3"/>
      <c r="B112" s="3"/>
      <c r="C112" s="3"/>
    </row>
    <row r="113" spans="1:3" ht="15">
      <c r="A113" s="3"/>
      <c r="B113" s="3"/>
      <c r="C113" s="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3"/>
      <c r="B1" s="3"/>
      <c r="C1" s="3"/>
      <c r="F1" s="42" t="s">
        <v>4</v>
      </c>
      <c r="G1" s="37" t="s">
        <v>5</v>
      </c>
    </row>
    <row r="2" spans="1:12" ht="15">
      <c r="A2" s="3"/>
      <c r="B2" s="3"/>
      <c r="C2" s="21">
        <v>96</v>
      </c>
      <c r="D2" s="20">
        <v>1990</v>
      </c>
      <c r="E2" s="21">
        <v>96</v>
      </c>
      <c r="F2" s="79">
        <v>1</v>
      </c>
      <c r="G2" s="35">
        <f>F2/110*100</f>
        <v>0.9090909090909091</v>
      </c>
      <c r="K2" t="s">
        <v>6</v>
      </c>
      <c r="L2" s="45">
        <f>AVERAGE(C2:C111)</f>
        <v>347.41818181818184</v>
      </c>
    </row>
    <row r="3" spans="1:12" ht="15">
      <c r="A3" s="3"/>
      <c r="B3" s="3"/>
      <c r="C3" s="7">
        <v>104</v>
      </c>
      <c r="D3" s="6">
        <v>1992</v>
      </c>
      <c r="E3" s="7">
        <v>104</v>
      </c>
      <c r="F3" s="79">
        <v>1</v>
      </c>
      <c r="G3" s="36">
        <f>(SUM($F$2:F3)/110*100)</f>
        <v>1.8181818181818181</v>
      </c>
      <c r="K3" t="s">
        <v>7</v>
      </c>
      <c r="L3" s="45">
        <f>STDEV(C2:C111)</f>
        <v>103.0972091221386</v>
      </c>
    </row>
    <row r="4" spans="1:7" ht="15">
      <c r="A4" s="3"/>
      <c r="B4" s="3"/>
      <c r="C4" s="7">
        <v>142</v>
      </c>
      <c r="D4" s="6">
        <v>1918</v>
      </c>
      <c r="E4" s="7">
        <v>142</v>
      </c>
      <c r="F4" s="79">
        <v>1</v>
      </c>
      <c r="G4" s="36">
        <f>(SUM($F$2:F4)/110*100)</f>
        <v>2.727272727272727</v>
      </c>
    </row>
    <row r="5" spans="1:7" ht="15">
      <c r="A5" s="3"/>
      <c r="B5" s="3"/>
      <c r="C5" s="7">
        <v>154</v>
      </c>
      <c r="D5" s="6">
        <v>1904</v>
      </c>
      <c r="E5" s="7">
        <v>154</v>
      </c>
      <c r="F5" s="79">
        <v>1</v>
      </c>
      <c r="G5" s="36">
        <f>(SUM($F$2:F5)/110*100)</f>
        <v>3.6363636363636362</v>
      </c>
    </row>
    <row r="6" spans="1:7" ht="15">
      <c r="A6" s="3"/>
      <c r="B6" s="3"/>
      <c r="C6" s="7">
        <v>168</v>
      </c>
      <c r="D6" s="6">
        <v>1950</v>
      </c>
      <c r="E6" s="7">
        <v>168</v>
      </c>
      <c r="F6" s="79">
        <v>1</v>
      </c>
      <c r="G6" s="36">
        <f>(SUM($F$2:F6)/110*100)</f>
        <v>4.545454545454546</v>
      </c>
    </row>
    <row r="7" spans="1:7" ht="15">
      <c r="A7" s="3"/>
      <c r="B7" s="3"/>
      <c r="C7" s="7">
        <v>183</v>
      </c>
      <c r="D7" s="6">
        <v>1994</v>
      </c>
      <c r="E7" s="7">
        <v>183</v>
      </c>
      <c r="F7" s="79">
        <v>1</v>
      </c>
      <c r="G7" s="36">
        <f>(SUM($F$2:F7)/110*100)</f>
        <v>5.454545454545454</v>
      </c>
    </row>
    <row r="8" spans="1:7" ht="15">
      <c r="A8" s="3"/>
      <c r="B8" s="3"/>
      <c r="C8" s="7">
        <v>186</v>
      </c>
      <c r="D8" s="6">
        <v>1927</v>
      </c>
      <c r="E8" s="7">
        <v>186</v>
      </c>
      <c r="F8" s="79">
        <v>1</v>
      </c>
      <c r="G8" s="36">
        <f>(SUM($F$2:F8)/110*100)</f>
        <v>6.363636363636363</v>
      </c>
    </row>
    <row r="9" spans="1:7" ht="15">
      <c r="A9" s="3"/>
      <c r="B9" s="3"/>
      <c r="C9" s="12">
        <v>196</v>
      </c>
      <c r="D9" s="11">
        <v>2003</v>
      </c>
      <c r="E9" s="12">
        <v>196</v>
      </c>
      <c r="F9" s="79">
        <v>1</v>
      </c>
      <c r="G9" s="36">
        <f>(SUM($F$2:F9)/110*100)</f>
        <v>7.2727272727272725</v>
      </c>
    </row>
    <row r="10" spans="1:7" ht="15">
      <c r="A10" s="3"/>
      <c r="B10" s="3"/>
      <c r="C10" s="7">
        <v>208</v>
      </c>
      <c r="D10" s="6">
        <v>1936</v>
      </c>
      <c r="E10" s="7">
        <v>208</v>
      </c>
      <c r="F10" s="79">
        <v>1</v>
      </c>
      <c r="G10" s="36">
        <f>(SUM($F$2:F10)/110*100)</f>
        <v>8.181818181818182</v>
      </c>
    </row>
    <row r="11" spans="1:7" ht="15">
      <c r="A11" s="3"/>
      <c r="B11" s="3"/>
      <c r="C11" s="7">
        <v>212</v>
      </c>
      <c r="D11" s="6">
        <v>1921</v>
      </c>
      <c r="E11" s="7">
        <v>212</v>
      </c>
      <c r="F11" s="79">
        <v>1</v>
      </c>
      <c r="G11" s="36">
        <f>(SUM($F$2:F11)/110*100)</f>
        <v>9.090909090909092</v>
      </c>
    </row>
    <row r="12" spans="1:7" ht="15">
      <c r="A12" s="3"/>
      <c r="B12" s="3"/>
      <c r="C12" s="12">
        <v>225</v>
      </c>
      <c r="D12" s="11">
        <v>2002</v>
      </c>
      <c r="E12" s="12">
        <v>225</v>
      </c>
      <c r="F12" s="79">
        <v>1</v>
      </c>
      <c r="G12" s="36">
        <f>(SUM($F$2:F12)/110*100)</f>
        <v>10</v>
      </c>
    </row>
    <row r="13" spans="1:7" ht="15">
      <c r="A13" s="3"/>
      <c r="B13" s="3"/>
      <c r="C13" s="7">
        <v>226</v>
      </c>
      <c r="D13" s="6">
        <v>1983</v>
      </c>
      <c r="E13" s="7">
        <v>226</v>
      </c>
      <c r="F13" s="79">
        <v>1</v>
      </c>
      <c r="G13" s="36">
        <f>(SUM($F$2:F13)/110*100)</f>
        <v>10.909090909090908</v>
      </c>
    </row>
    <row r="14" spans="1:7" ht="15">
      <c r="A14" s="3"/>
      <c r="B14" s="3"/>
      <c r="C14" s="7">
        <v>232</v>
      </c>
      <c r="D14" s="6">
        <v>1951</v>
      </c>
      <c r="E14" s="7">
        <v>232</v>
      </c>
      <c r="F14" s="79">
        <v>1</v>
      </c>
      <c r="G14" s="36">
        <f>(SUM($F$2:F14)/110*100)</f>
        <v>11.818181818181818</v>
      </c>
    </row>
    <row r="15" spans="1:7" ht="15">
      <c r="A15" s="3"/>
      <c r="B15" s="3"/>
      <c r="C15" s="7">
        <v>233</v>
      </c>
      <c r="D15" s="6">
        <v>1989</v>
      </c>
      <c r="E15" s="7">
        <v>233</v>
      </c>
      <c r="F15" s="79">
        <v>1</v>
      </c>
      <c r="G15" s="36">
        <f>(SUM($F$2:F15)/110*100)</f>
        <v>12.727272727272727</v>
      </c>
    </row>
    <row r="16" spans="1:7" ht="15">
      <c r="A16" s="3"/>
      <c r="B16" s="3"/>
      <c r="C16" s="7">
        <v>234</v>
      </c>
      <c r="D16" s="6">
        <v>1929</v>
      </c>
      <c r="E16" s="7">
        <v>234</v>
      </c>
      <c r="F16" s="79">
        <v>1</v>
      </c>
      <c r="G16" s="36">
        <f>(SUM($F$2:F16)/110*100)</f>
        <v>13.636363636363635</v>
      </c>
    </row>
    <row r="17" spans="1:7" ht="15">
      <c r="A17" s="3"/>
      <c r="B17" s="3"/>
      <c r="C17" s="7">
        <v>235</v>
      </c>
      <c r="D17" s="6">
        <v>1934</v>
      </c>
      <c r="E17" s="7">
        <v>235</v>
      </c>
      <c r="F17" s="79">
        <v>1</v>
      </c>
      <c r="G17" s="36">
        <f>(SUM($F$2:F17)/110*100)</f>
        <v>14.545454545454545</v>
      </c>
    </row>
    <row r="18" spans="1:7" ht="15">
      <c r="A18" s="3"/>
      <c r="B18" s="3"/>
      <c r="C18" s="7">
        <v>245</v>
      </c>
      <c r="D18" s="6">
        <v>1943</v>
      </c>
      <c r="E18" s="7">
        <v>245</v>
      </c>
      <c r="F18" s="79">
        <v>1</v>
      </c>
      <c r="G18" s="36">
        <f>(SUM($F$2:F18)/110*100)</f>
        <v>15.454545454545453</v>
      </c>
    </row>
    <row r="19" spans="1:7" ht="15.75" thickBot="1">
      <c r="A19" s="3"/>
      <c r="B19" s="3"/>
      <c r="C19" s="7">
        <v>250</v>
      </c>
      <c r="D19" s="6">
        <v>1905</v>
      </c>
      <c r="E19" s="7">
        <v>250</v>
      </c>
      <c r="F19" s="79">
        <v>2</v>
      </c>
      <c r="G19" s="36">
        <f>(SUM($F$2:F19)/110*100)</f>
        <v>17.272727272727273</v>
      </c>
    </row>
    <row r="20" spans="1:16" ht="15">
      <c r="A20" s="3"/>
      <c r="B20" s="3"/>
      <c r="C20" s="7">
        <v>250</v>
      </c>
      <c r="D20" s="6">
        <v>1961</v>
      </c>
      <c r="E20" s="7">
        <v>260</v>
      </c>
      <c r="F20" s="79">
        <v>3</v>
      </c>
      <c r="G20" s="36">
        <f>(SUM($F$2:F20)/110*100)</f>
        <v>20</v>
      </c>
      <c r="L20" s="75" t="s">
        <v>5</v>
      </c>
      <c r="M20" s="62" t="s">
        <v>10</v>
      </c>
      <c r="N20" s="62" t="s">
        <v>9</v>
      </c>
      <c r="O20" s="63" t="s">
        <v>11</v>
      </c>
      <c r="P20" s="64" t="s">
        <v>8</v>
      </c>
    </row>
    <row r="21" spans="1:16" ht="15">
      <c r="A21" s="3"/>
      <c r="B21" s="3"/>
      <c r="C21" s="7">
        <v>260</v>
      </c>
      <c r="D21" s="6">
        <v>1963</v>
      </c>
      <c r="E21" s="7">
        <v>264</v>
      </c>
      <c r="F21" s="79">
        <v>2</v>
      </c>
      <c r="G21" s="36">
        <f>(SUM($F$2:F21)/110*100)</f>
        <v>21.818181818181817</v>
      </c>
      <c r="L21" s="80"/>
      <c r="M21" s="67"/>
      <c r="N21" s="67"/>
      <c r="O21" s="81"/>
      <c r="P21" s="82"/>
    </row>
    <row r="22" spans="1:16" ht="15">
      <c r="A22" s="3"/>
      <c r="B22" s="3"/>
      <c r="C22" s="7">
        <v>260</v>
      </c>
      <c r="D22" s="6">
        <v>1986</v>
      </c>
      <c r="E22" s="7">
        <v>265</v>
      </c>
      <c r="F22" s="79">
        <v>1</v>
      </c>
      <c r="G22" s="36">
        <f>(SUM($F$2:F22)/110*100)</f>
        <v>22.727272727272727</v>
      </c>
      <c r="L22" s="65"/>
      <c r="M22" s="48"/>
      <c r="O22" s="67"/>
      <c r="P22" s="68"/>
    </row>
    <row r="23" spans="1:16" ht="15">
      <c r="A23" s="3"/>
      <c r="B23" s="3"/>
      <c r="C23" s="7">
        <v>260</v>
      </c>
      <c r="D23" s="6">
        <v>1991</v>
      </c>
      <c r="E23" s="7">
        <v>270</v>
      </c>
      <c r="F23" s="79">
        <v>1</v>
      </c>
      <c r="G23" s="36">
        <f>(SUM($F$2:F23)/110*100)</f>
        <v>23.636363636363637</v>
      </c>
      <c r="L23" s="65">
        <f>(1-M23)*100</f>
        <v>99</v>
      </c>
      <c r="M23" s="66">
        <v>0.01</v>
      </c>
      <c r="N23" s="67">
        <v>2.32635</v>
      </c>
      <c r="O23" s="67">
        <f aca="true" t="shared" si="0" ref="O23:O36">$L$3*N23</f>
        <v>239.84019244128714</v>
      </c>
      <c r="P23" s="68">
        <f aca="true" t="shared" si="1" ref="P23:P30">$L$2+O23</f>
        <v>587.258374259469</v>
      </c>
    </row>
    <row r="24" spans="1:16" ht="15">
      <c r="A24" s="3"/>
      <c r="B24" s="3"/>
      <c r="C24" s="7">
        <v>264</v>
      </c>
      <c r="D24" s="6">
        <v>1909</v>
      </c>
      <c r="E24" s="7">
        <v>272</v>
      </c>
      <c r="F24" s="79">
        <v>1</v>
      </c>
      <c r="G24" s="36">
        <f>(SUM($F$2:F24)/110*100)</f>
        <v>24.545454545454547</v>
      </c>
      <c r="L24" s="65">
        <f aca="true" t="shared" si="2" ref="L24:L36">(1-M24)*100</f>
        <v>98</v>
      </c>
      <c r="M24" s="66">
        <v>0.02</v>
      </c>
      <c r="N24" s="67">
        <v>2.05375</v>
      </c>
      <c r="O24" s="67">
        <f t="shared" si="0"/>
        <v>211.73589323459214</v>
      </c>
      <c r="P24" s="68">
        <f t="shared" si="1"/>
        <v>559.154075052774</v>
      </c>
    </row>
    <row r="25" spans="1:16" ht="15">
      <c r="A25" s="3"/>
      <c r="B25" s="3"/>
      <c r="C25" s="7">
        <v>264</v>
      </c>
      <c r="D25" s="6">
        <v>1959</v>
      </c>
      <c r="E25" s="7">
        <v>274</v>
      </c>
      <c r="F25" s="79">
        <v>1</v>
      </c>
      <c r="G25" s="36">
        <f>(SUM($F$2:F25)/110*100)</f>
        <v>25.454545454545453</v>
      </c>
      <c r="L25" s="65">
        <f t="shared" si="2"/>
        <v>95</v>
      </c>
      <c r="M25" s="66">
        <v>0.05</v>
      </c>
      <c r="N25" s="67">
        <v>1.64485</v>
      </c>
      <c r="O25" s="67">
        <f t="shared" si="0"/>
        <v>169.57944442454965</v>
      </c>
      <c r="P25" s="68">
        <f t="shared" si="1"/>
        <v>516.9976262427315</v>
      </c>
    </row>
    <row r="26" spans="1:16" ht="15">
      <c r="A26" s="3"/>
      <c r="B26" s="3"/>
      <c r="C26" s="7">
        <v>265</v>
      </c>
      <c r="D26" s="6">
        <v>1946</v>
      </c>
      <c r="E26" s="7">
        <v>278</v>
      </c>
      <c r="F26" s="79">
        <v>1</v>
      </c>
      <c r="G26" s="36">
        <f>(SUM($F$2:F26)/110*100)</f>
        <v>26.36363636363636</v>
      </c>
      <c r="L26" s="65">
        <f t="shared" si="2"/>
        <v>90</v>
      </c>
      <c r="M26" s="66">
        <v>0.1</v>
      </c>
      <c r="N26" s="67">
        <v>1.28155</v>
      </c>
      <c r="O26" s="67">
        <f t="shared" si="0"/>
        <v>132.1242283504767</v>
      </c>
      <c r="P26" s="68">
        <f t="shared" si="1"/>
        <v>479.54241016865853</v>
      </c>
    </row>
    <row r="27" spans="1:16" ht="15">
      <c r="A27" s="3"/>
      <c r="B27" s="3"/>
      <c r="C27" s="7">
        <v>270</v>
      </c>
      <c r="D27" s="6">
        <v>2009</v>
      </c>
      <c r="E27" s="7">
        <v>286</v>
      </c>
      <c r="F27" s="79">
        <v>1</v>
      </c>
      <c r="G27" s="36">
        <f>(SUM($F$2:F27)/110*100)</f>
        <v>27.27272727272727</v>
      </c>
      <c r="L27" s="65">
        <f t="shared" si="2"/>
        <v>80</v>
      </c>
      <c r="M27" s="66">
        <v>0.2</v>
      </c>
      <c r="N27" s="67">
        <v>0.84162</v>
      </c>
      <c r="O27" s="67">
        <f t="shared" si="0"/>
        <v>86.7686731413743</v>
      </c>
      <c r="P27" s="68">
        <f t="shared" si="1"/>
        <v>434.1868549595561</v>
      </c>
    </row>
    <row r="28" spans="1:16" ht="15">
      <c r="A28" s="3"/>
      <c r="B28" s="3"/>
      <c r="C28" s="7">
        <v>272</v>
      </c>
      <c r="D28" s="6">
        <v>1928</v>
      </c>
      <c r="E28" s="7">
        <v>288</v>
      </c>
      <c r="F28" s="79">
        <v>1</v>
      </c>
      <c r="G28" s="36">
        <f>(SUM($F$2:F28)/110*100)</f>
        <v>28.18181818181818</v>
      </c>
      <c r="L28" s="65">
        <f t="shared" si="2"/>
        <v>70</v>
      </c>
      <c r="M28" s="66">
        <v>0.3</v>
      </c>
      <c r="N28" s="67">
        <v>0.5244</v>
      </c>
      <c r="O28" s="67">
        <f t="shared" si="0"/>
        <v>54.064176463649474</v>
      </c>
      <c r="P28" s="68">
        <f t="shared" si="1"/>
        <v>401.4823582818313</v>
      </c>
    </row>
    <row r="29" spans="1:16" ht="15">
      <c r="A29" s="3"/>
      <c r="B29" s="3"/>
      <c r="C29" s="7">
        <v>274</v>
      </c>
      <c r="D29" s="6">
        <v>1971</v>
      </c>
      <c r="E29" s="7">
        <v>292</v>
      </c>
      <c r="F29" s="79">
        <v>1</v>
      </c>
      <c r="G29" s="36">
        <f>(SUM($F$2:F29)/110*100)</f>
        <v>29.09090909090909</v>
      </c>
      <c r="L29" s="65">
        <f t="shared" si="2"/>
        <v>60</v>
      </c>
      <c r="M29" s="66">
        <v>0.4</v>
      </c>
      <c r="N29" s="67">
        <v>0.25335</v>
      </c>
      <c r="O29" s="67">
        <f t="shared" si="0"/>
        <v>26.119677931093815</v>
      </c>
      <c r="P29" s="68">
        <f t="shared" si="1"/>
        <v>373.53785974927564</v>
      </c>
    </row>
    <row r="30" spans="1:16" ht="15">
      <c r="A30" s="3"/>
      <c r="B30" s="3"/>
      <c r="C30" s="7">
        <v>278</v>
      </c>
      <c r="D30" s="6">
        <v>1910</v>
      </c>
      <c r="E30" s="7">
        <v>293</v>
      </c>
      <c r="F30" s="79">
        <v>1</v>
      </c>
      <c r="G30" s="36">
        <f>(SUM($F$2:F30)/110*100)</f>
        <v>30</v>
      </c>
      <c r="L30" s="65">
        <f t="shared" si="2"/>
        <v>50</v>
      </c>
      <c r="M30" s="66">
        <v>0.5</v>
      </c>
      <c r="N30" s="67">
        <v>0</v>
      </c>
      <c r="O30" s="67">
        <f t="shared" si="0"/>
        <v>0</v>
      </c>
      <c r="P30" s="68">
        <f t="shared" si="1"/>
        <v>347.41818181818184</v>
      </c>
    </row>
    <row r="31" spans="1:16" ht="15">
      <c r="A31" s="3"/>
      <c r="B31" s="3"/>
      <c r="C31" s="7">
        <v>286</v>
      </c>
      <c r="D31" s="6">
        <v>1911</v>
      </c>
      <c r="E31" s="7">
        <v>295</v>
      </c>
      <c r="F31" s="79">
        <v>1</v>
      </c>
      <c r="G31" s="36">
        <f>(SUM($F$2:F31)/110*100)</f>
        <v>30.909090909090907</v>
      </c>
      <c r="J31" s="22"/>
      <c r="K31" s="22"/>
      <c r="L31" s="65">
        <f t="shared" si="2"/>
        <v>40</v>
      </c>
      <c r="M31" s="66">
        <v>0.6</v>
      </c>
      <c r="N31" s="67">
        <v>0.25335</v>
      </c>
      <c r="O31" s="67">
        <f t="shared" si="0"/>
        <v>26.119677931093815</v>
      </c>
      <c r="P31" s="68">
        <f aca="true" t="shared" si="3" ref="P31:P36">$L$2-O31</f>
        <v>321.29850388708803</v>
      </c>
    </row>
    <row r="32" spans="1:16" ht="15">
      <c r="A32" s="3"/>
      <c r="B32" s="3"/>
      <c r="C32" s="7">
        <v>288</v>
      </c>
      <c r="D32" s="6">
        <v>1993</v>
      </c>
      <c r="E32" s="7">
        <v>297</v>
      </c>
      <c r="F32" s="79">
        <v>1</v>
      </c>
      <c r="G32" s="36">
        <f>(SUM($F$2:F32)/110*100)</f>
        <v>31.818181818181817</v>
      </c>
      <c r="L32" s="65">
        <f t="shared" si="2"/>
        <v>30.000000000000004</v>
      </c>
      <c r="M32" s="66">
        <v>0.7</v>
      </c>
      <c r="N32" s="67">
        <v>0.5244</v>
      </c>
      <c r="O32" s="67">
        <f t="shared" si="0"/>
        <v>54.064176463649474</v>
      </c>
      <c r="P32" s="68">
        <f t="shared" si="3"/>
        <v>293.3540053545324</v>
      </c>
    </row>
    <row r="33" spans="1:16" ht="15">
      <c r="A33" s="3"/>
      <c r="B33" s="3"/>
      <c r="C33" s="7">
        <v>292</v>
      </c>
      <c r="D33" s="6">
        <v>2007</v>
      </c>
      <c r="E33" s="7">
        <v>299</v>
      </c>
      <c r="F33" s="79">
        <v>1</v>
      </c>
      <c r="G33" s="36">
        <f>(SUM($F$2:F33)/110*100)</f>
        <v>32.72727272727273</v>
      </c>
      <c r="L33" s="65">
        <f t="shared" si="2"/>
        <v>19.999999999999996</v>
      </c>
      <c r="M33" s="66">
        <v>0.8</v>
      </c>
      <c r="N33" s="69">
        <v>0.84162</v>
      </c>
      <c r="O33" s="67">
        <f t="shared" si="0"/>
        <v>86.7686731413743</v>
      </c>
      <c r="P33" s="68">
        <f t="shared" si="3"/>
        <v>260.64950867680756</v>
      </c>
    </row>
    <row r="34" spans="1:16" ht="15">
      <c r="A34" s="3"/>
      <c r="B34" s="3"/>
      <c r="C34" s="7">
        <v>293</v>
      </c>
      <c r="D34" s="6">
        <v>1949</v>
      </c>
      <c r="E34" s="7">
        <v>302</v>
      </c>
      <c r="F34" s="79">
        <v>1</v>
      </c>
      <c r="G34" s="36">
        <f>(SUM($F$2:F34)/110*100)</f>
        <v>33.63636363636363</v>
      </c>
      <c r="L34" s="65">
        <f t="shared" si="2"/>
        <v>9.999999999999998</v>
      </c>
      <c r="M34" s="66">
        <v>0.9</v>
      </c>
      <c r="N34" s="67">
        <v>1.28155</v>
      </c>
      <c r="O34" s="67">
        <f t="shared" si="0"/>
        <v>132.1242283504767</v>
      </c>
      <c r="P34" s="68">
        <f t="shared" si="3"/>
        <v>215.29395346770514</v>
      </c>
    </row>
    <row r="35" spans="1:16" ht="15">
      <c r="A35" s="3"/>
      <c r="B35" s="3"/>
      <c r="C35" s="7">
        <v>295</v>
      </c>
      <c r="D35" s="6">
        <v>1968</v>
      </c>
      <c r="E35" s="7">
        <v>303</v>
      </c>
      <c r="F35" s="79">
        <v>1</v>
      </c>
      <c r="G35" s="36">
        <f>(SUM($F$2:F35)/110*100)</f>
        <v>34.54545454545455</v>
      </c>
      <c r="L35" s="65">
        <f t="shared" si="2"/>
        <v>5.000000000000004</v>
      </c>
      <c r="M35" s="66">
        <v>0.95</v>
      </c>
      <c r="N35" s="69">
        <v>1.64485</v>
      </c>
      <c r="O35" s="67">
        <f t="shared" si="0"/>
        <v>169.57944442454965</v>
      </c>
      <c r="P35" s="68">
        <f t="shared" si="3"/>
        <v>177.8387373936322</v>
      </c>
    </row>
    <row r="36" spans="1:16" ht="15.75" thickBot="1">
      <c r="A36" s="3"/>
      <c r="B36" s="3"/>
      <c r="C36" s="7">
        <v>297</v>
      </c>
      <c r="D36" s="6">
        <v>1953</v>
      </c>
      <c r="E36" s="7">
        <v>310</v>
      </c>
      <c r="F36" s="79">
        <v>2</v>
      </c>
      <c r="G36" s="36">
        <f>(SUM($F$2:F36)/110*100)</f>
        <v>36.36363636363637</v>
      </c>
      <c r="L36" s="70">
        <f t="shared" si="2"/>
        <v>1.0000000000000009</v>
      </c>
      <c r="M36" s="71">
        <v>0.99</v>
      </c>
      <c r="N36" s="72">
        <v>2.32635</v>
      </c>
      <c r="O36" s="73">
        <f t="shared" si="0"/>
        <v>239.84019244128714</v>
      </c>
      <c r="P36" s="74">
        <f t="shared" si="3"/>
        <v>107.57798937689469</v>
      </c>
    </row>
    <row r="37" spans="1:7" ht="15">
      <c r="A37" s="3"/>
      <c r="B37" s="3"/>
      <c r="C37" s="7">
        <v>299</v>
      </c>
      <c r="D37" s="6">
        <v>1954</v>
      </c>
      <c r="E37" s="7">
        <v>312</v>
      </c>
      <c r="F37" s="79">
        <v>1</v>
      </c>
      <c r="G37" s="36">
        <f>(SUM($F$2:F37)/110*100)</f>
        <v>37.27272727272727</v>
      </c>
    </row>
    <row r="38" spans="1:7" ht="15">
      <c r="A38" s="3"/>
      <c r="B38" s="3"/>
      <c r="C38" s="7">
        <v>302</v>
      </c>
      <c r="D38" s="6">
        <v>1908</v>
      </c>
      <c r="E38" s="7">
        <v>314</v>
      </c>
      <c r="F38" s="79">
        <v>1</v>
      </c>
      <c r="G38" s="36">
        <f>(SUM($F$2:F38)/110*100)</f>
        <v>38.18181818181819</v>
      </c>
    </row>
    <row r="39" spans="1:7" ht="15">
      <c r="A39" s="3"/>
      <c r="B39" s="3"/>
      <c r="C39" s="7">
        <v>303</v>
      </c>
      <c r="D39" s="6">
        <v>1937</v>
      </c>
      <c r="E39" s="7">
        <v>321</v>
      </c>
      <c r="F39" s="79">
        <v>1</v>
      </c>
      <c r="G39" s="36">
        <f>(SUM($F$2:F39)/110*100)</f>
        <v>39.09090909090909</v>
      </c>
    </row>
    <row r="40" spans="1:7" ht="15">
      <c r="A40" s="3"/>
      <c r="B40" s="3"/>
      <c r="C40" s="7">
        <v>310</v>
      </c>
      <c r="D40" s="6">
        <v>1917</v>
      </c>
      <c r="E40" s="7">
        <v>322</v>
      </c>
      <c r="F40" s="79">
        <v>1</v>
      </c>
      <c r="G40" s="36">
        <f>(SUM($F$2:F40)/110*100)</f>
        <v>40</v>
      </c>
    </row>
    <row r="41" spans="1:7" ht="15">
      <c r="A41" s="3"/>
      <c r="B41" s="3"/>
      <c r="C41" s="7">
        <v>310</v>
      </c>
      <c r="D41" s="6">
        <v>1931</v>
      </c>
      <c r="E41" s="7">
        <v>327</v>
      </c>
      <c r="F41" s="79">
        <v>1</v>
      </c>
      <c r="G41" s="36">
        <f>(SUM($F$2:F41)/110*100)</f>
        <v>40.909090909090914</v>
      </c>
    </row>
    <row r="42" spans="1:7" ht="15">
      <c r="A42" s="3"/>
      <c r="B42" s="3"/>
      <c r="C42" s="7">
        <v>312</v>
      </c>
      <c r="D42" s="6">
        <v>1945</v>
      </c>
      <c r="E42" s="7">
        <v>328</v>
      </c>
      <c r="F42" s="79">
        <v>1</v>
      </c>
      <c r="G42" s="36">
        <f>(SUM($F$2:F42)/110*100)</f>
        <v>41.81818181818181</v>
      </c>
    </row>
    <row r="43" spans="1:7" ht="15">
      <c r="A43" s="3"/>
      <c r="B43" s="3"/>
      <c r="C43" s="7">
        <v>314</v>
      </c>
      <c r="D43" s="6">
        <v>1903</v>
      </c>
      <c r="E43" s="7">
        <v>330</v>
      </c>
      <c r="F43" s="79">
        <v>1</v>
      </c>
      <c r="G43" s="36">
        <f>(SUM($F$2:F43)/110*100)</f>
        <v>42.72727272727273</v>
      </c>
    </row>
    <row r="44" spans="1:7" ht="15">
      <c r="A44" s="3"/>
      <c r="B44" s="3"/>
      <c r="C44" s="7">
        <v>321</v>
      </c>
      <c r="D44" s="6">
        <v>1987</v>
      </c>
      <c r="E44" s="7">
        <v>335</v>
      </c>
      <c r="F44" s="79">
        <v>1</v>
      </c>
      <c r="G44" s="36">
        <f>(SUM($F$2:F44)/110*100)</f>
        <v>43.63636363636363</v>
      </c>
    </row>
    <row r="45" spans="1:7" ht="15">
      <c r="A45" s="3"/>
      <c r="B45" s="3"/>
      <c r="C45" s="7">
        <v>322</v>
      </c>
      <c r="D45" s="6">
        <v>1906</v>
      </c>
      <c r="E45" s="7">
        <v>336</v>
      </c>
      <c r="F45" s="79">
        <v>1</v>
      </c>
      <c r="G45" s="36">
        <f>(SUM($F$2:F45)/110*100)</f>
        <v>44.54545454545455</v>
      </c>
    </row>
    <row r="46" spans="1:7" ht="15">
      <c r="A46" s="3"/>
      <c r="B46" s="3"/>
      <c r="C46" s="7">
        <v>327</v>
      </c>
      <c r="D46" s="6">
        <v>1976</v>
      </c>
      <c r="E46" s="7">
        <v>342</v>
      </c>
      <c r="F46" s="79">
        <v>3</v>
      </c>
      <c r="G46" s="36">
        <f>(SUM($F$2:F46)/110*100)</f>
        <v>47.27272727272727</v>
      </c>
    </row>
    <row r="47" spans="1:7" ht="15">
      <c r="A47" s="3"/>
      <c r="B47" s="3"/>
      <c r="C47" s="7">
        <v>328</v>
      </c>
      <c r="D47" s="6">
        <v>1960</v>
      </c>
      <c r="E47" s="7">
        <v>346</v>
      </c>
      <c r="F47" s="79">
        <v>1</v>
      </c>
      <c r="G47" s="36">
        <f>(SUM($F$2:F47)/110*100)</f>
        <v>48.18181818181818</v>
      </c>
    </row>
    <row r="48" spans="1:7" ht="15">
      <c r="A48" s="3"/>
      <c r="B48" s="3"/>
      <c r="C48" s="7">
        <v>330</v>
      </c>
      <c r="D48" s="6">
        <v>1901</v>
      </c>
      <c r="E48" s="7">
        <v>348</v>
      </c>
      <c r="F48" s="79">
        <v>1</v>
      </c>
      <c r="G48" s="36">
        <f>(SUM($F$2:F48)/110*100)</f>
        <v>49.09090909090909</v>
      </c>
    </row>
    <row r="49" spans="1:7" ht="15">
      <c r="A49" s="3"/>
      <c r="B49" s="3"/>
      <c r="C49" s="7">
        <v>335</v>
      </c>
      <c r="D49" s="6">
        <v>1916</v>
      </c>
      <c r="E49" s="7">
        <v>352</v>
      </c>
      <c r="F49" s="79">
        <v>1</v>
      </c>
      <c r="G49" s="36">
        <f>(SUM($F$2:F49)/110*100)</f>
        <v>50</v>
      </c>
    </row>
    <row r="50" spans="1:7" ht="15">
      <c r="A50" s="3"/>
      <c r="B50" s="3"/>
      <c r="C50" s="7">
        <v>336</v>
      </c>
      <c r="D50" s="6">
        <v>1985</v>
      </c>
      <c r="E50" s="7">
        <v>353</v>
      </c>
      <c r="F50" s="79">
        <v>2</v>
      </c>
      <c r="G50" s="36">
        <f>(SUM($F$2:F50)/110*100)</f>
        <v>51.81818181818182</v>
      </c>
    </row>
    <row r="51" spans="1:7" ht="15">
      <c r="A51" s="3"/>
      <c r="B51" s="3"/>
      <c r="C51" s="7">
        <v>342</v>
      </c>
      <c r="D51" s="6">
        <v>1902</v>
      </c>
      <c r="E51" s="7">
        <v>356</v>
      </c>
      <c r="F51" s="79">
        <v>1</v>
      </c>
      <c r="G51" s="36">
        <f>(SUM($F$2:F51)/110*100)</f>
        <v>52.72727272727272</v>
      </c>
    </row>
    <row r="52" spans="1:7" ht="15">
      <c r="A52" s="3"/>
      <c r="B52" s="3"/>
      <c r="C52" s="7">
        <v>342</v>
      </c>
      <c r="D52" s="6">
        <v>1930</v>
      </c>
      <c r="E52" s="7">
        <v>358</v>
      </c>
      <c r="F52" s="79">
        <v>1</v>
      </c>
      <c r="G52" s="36">
        <f>(SUM($F$2:F52)/110*100)</f>
        <v>53.63636363636364</v>
      </c>
    </row>
    <row r="53" spans="1:7" ht="15">
      <c r="A53" s="3"/>
      <c r="B53" s="3"/>
      <c r="C53" s="12">
        <v>342</v>
      </c>
      <c r="D53" s="11">
        <v>2001</v>
      </c>
      <c r="E53" s="7">
        <v>360</v>
      </c>
      <c r="F53" s="79">
        <v>1</v>
      </c>
      <c r="G53" s="36">
        <f>(SUM($F$2:F53)/110*100)</f>
        <v>54.54545454545454</v>
      </c>
    </row>
    <row r="54" spans="1:7" ht="15">
      <c r="A54" s="3"/>
      <c r="B54" s="3"/>
      <c r="C54" s="7">
        <v>346</v>
      </c>
      <c r="D54" s="6">
        <v>1977</v>
      </c>
      <c r="E54" s="7">
        <v>365</v>
      </c>
      <c r="F54" s="79">
        <v>2</v>
      </c>
      <c r="G54" s="36">
        <f>(SUM($F$2:F54)/110*100)</f>
        <v>56.36363636363636</v>
      </c>
    </row>
    <row r="55" spans="1:7" ht="15">
      <c r="A55" s="3"/>
      <c r="B55" s="3"/>
      <c r="C55" s="7">
        <v>348</v>
      </c>
      <c r="D55" s="6">
        <v>2008</v>
      </c>
      <c r="E55" s="7">
        <v>367</v>
      </c>
      <c r="F55" s="79">
        <v>2</v>
      </c>
      <c r="G55" s="36">
        <f>(SUM($F$2:F55)/110*100)</f>
        <v>58.18181818181818</v>
      </c>
    </row>
    <row r="56" spans="1:7" ht="15">
      <c r="A56" s="3"/>
      <c r="B56" s="3"/>
      <c r="C56" s="7">
        <v>352</v>
      </c>
      <c r="D56" s="6">
        <v>1907</v>
      </c>
      <c r="E56" s="7">
        <v>368</v>
      </c>
      <c r="F56" s="79">
        <v>2</v>
      </c>
      <c r="G56" s="36">
        <f>(SUM($F$2:F56)/110*100)</f>
        <v>60</v>
      </c>
    </row>
    <row r="57" spans="1:7" ht="15">
      <c r="A57" s="3"/>
      <c r="B57" s="3"/>
      <c r="C57" s="7">
        <v>353</v>
      </c>
      <c r="D57" s="6">
        <v>1944</v>
      </c>
      <c r="E57" s="7">
        <v>369</v>
      </c>
      <c r="F57" s="79">
        <v>1</v>
      </c>
      <c r="G57" s="36">
        <f>(SUM($F$2:F57)/110*100)</f>
        <v>60.909090909090914</v>
      </c>
    </row>
    <row r="58" spans="1:7" ht="15">
      <c r="A58" s="3"/>
      <c r="B58" s="3"/>
      <c r="C58" s="7">
        <v>353</v>
      </c>
      <c r="D58" s="6">
        <v>1952</v>
      </c>
      <c r="E58" s="7">
        <v>372</v>
      </c>
      <c r="F58" s="79">
        <v>1</v>
      </c>
      <c r="G58" s="36">
        <f>(SUM($F$2:F58)/110*100)</f>
        <v>61.81818181818181</v>
      </c>
    </row>
    <row r="59" spans="1:7" ht="15">
      <c r="A59" s="3"/>
      <c r="B59" s="3"/>
      <c r="C59" s="7">
        <v>356</v>
      </c>
      <c r="D59" s="6">
        <v>1966</v>
      </c>
      <c r="E59" s="7">
        <v>374</v>
      </c>
      <c r="F59" s="79">
        <v>2</v>
      </c>
      <c r="G59" s="36">
        <f>(SUM($F$2:F59)/110*100)</f>
        <v>63.63636363636363</v>
      </c>
    </row>
    <row r="60" spans="1:7" ht="15">
      <c r="A60" s="3"/>
      <c r="B60" s="3"/>
      <c r="C60" s="7">
        <v>358</v>
      </c>
      <c r="D60" s="6">
        <v>1939</v>
      </c>
      <c r="E60" s="7">
        <v>376</v>
      </c>
      <c r="F60" s="79">
        <v>1</v>
      </c>
      <c r="G60" s="36">
        <f>(SUM($F$2:F60)/110*100)</f>
        <v>64.54545454545455</v>
      </c>
    </row>
    <row r="61" spans="1:7" ht="15">
      <c r="A61" s="3"/>
      <c r="B61" s="3"/>
      <c r="C61" s="7">
        <v>360</v>
      </c>
      <c r="D61" s="6">
        <v>1948</v>
      </c>
      <c r="E61" s="7">
        <v>383</v>
      </c>
      <c r="F61" s="79">
        <v>1</v>
      </c>
      <c r="G61" s="36">
        <f>(SUM($F$2:F61)/110*100)</f>
        <v>65.45454545454545</v>
      </c>
    </row>
    <row r="62" spans="1:7" ht="15">
      <c r="A62" s="3"/>
      <c r="B62" s="3"/>
      <c r="C62" s="7">
        <v>365</v>
      </c>
      <c r="D62" s="6">
        <v>1922</v>
      </c>
      <c r="E62" s="7">
        <v>384</v>
      </c>
      <c r="F62" s="79">
        <v>2</v>
      </c>
      <c r="G62" s="36">
        <f>(SUM($F$2:F62)/110*100)</f>
        <v>67.27272727272727</v>
      </c>
    </row>
    <row r="63" spans="1:7" ht="15">
      <c r="A63" s="3"/>
      <c r="B63" s="3"/>
      <c r="C63" s="7">
        <v>365</v>
      </c>
      <c r="D63" s="6">
        <v>1984</v>
      </c>
      <c r="E63" s="7">
        <v>387</v>
      </c>
      <c r="F63" s="79">
        <v>1</v>
      </c>
      <c r="G63" s="36">
        <f>(SUM($F$2:F63)/110*100)</f>
        <v>68.18181818181817</v>
      </c>
    </row>
    <row r="64" spans="1:7" ht="15">
      <c r="A64" s="3"/>
      <c r="B64" s="3"/>
      <c r="C64" s="7">
        <v>367</v>
      </c>
      <c r="D64" s="6">
        <v>1935</v>
      </c>
      <c r="E64" s="7">
        <v>388</v>
      </c>
      <c r="F64" s="79">
        <v>1</v>
      </c>
      <c r="G64" s="36">
        <f>(SUM($F$2:F64)/110*100)</f>
        <v>69.0909090909091</v>
      </c>
    </row>
    <row r="65" spans="1:7" ht="15">
      <c r="A65" s="3"/>
      <c r="B65" s="3"/>
      <c r="C65" s="7">
        <v>367</v>
      </c>
      <c r="D65" s="6">
        <v>1947</v>
      </c>
      <c r="E65" s="7">
        <v>390</v>
      </c>
      <c r="F65" s="79">
        <v>1</v>
      </c>
      <c r="G65" s="36">
        <f>(SUM($F$2:F65)/110*100)</f>
        <v>70</v>
      </c>
    </row>
    <row r="66" spans="1:7" ht="15">
      <c r="A66" s="3"/>
      <c r="B66" s="3"/>
      <c r="C66" s="7">
        <v>368</v>
      </c>
      <c r="D66" s="6">
        <v>1964</v>
      </c>
      <c r="E66" s="7">
        <v>392</v>
      </c>
      <c r="F66" s="79">
        <v>2</v>
      </c>
      <c r="G66" s="36">
        <f>(SUM($F$2:F66)/110*100)</f>
        <v>71.81818181818181</v>
      </c>
    </row>
    <row r="67" spans="1:7" ht="15">
      <c r="A67" s="3"/>
      <c r="B67" s="3"/>
      <c r="C67" s="7">
        <v>368</v>
      </c>
      <c r="D67" s="6">
        <v>1973</v>
      </c>
      <c r="E67" s="7">
        <v>396</v>
      </c>
      <c r="F67" s="79">
        <v>2</v>
      </c>
      <c r="G67" s="36">
        <f>(SUM($F$2:F67)/110*100)</f>
        <v>73.63636363636363</v>
      </c>
    </row>
    <row r="68" spans="1:7" ht="15">
      <c r="A68" s="3"/>
      <c r="B68" s="3"/>
      <c r="C68" s="7">
        <v>369</v>
      </c>
      <c r="D68" s="6">
        <v>1988</v>
      </c>
      <c r="E68" s="7">
        <v>403</v>
      </c>
      <c r="F68" s="79">
        <v>1</v>
      </c>
      <c r="G68" s="36">
        <f>(SUM($F$2:F68)/110*100)</f>
        <v>74.54545454545455</v>
      </c>
    </row>
    <row r="69" spans="1:7" ht="15">
      <c r="A69" s="3"/>
      <c r="B69" s="3"/>
      <c r="C69" s="7">
        <v>372</v>
      </c>
      <c r="D69" s="6">
        <v>1955</v>
      </c>
      <c r="E69" s="7">
        <v>410</v>
      </c>
      <c r="F69" s="79">
        <v>2</v>
      </c>
      <c r="G69" s="36">
        <f>(SUM($F$2:F69)/110*100)</f>
        <v>76.36363636363637</v>
      </c>
    </row>
    <row r="70" spans="1:7" ht="15">
      <c r="A70" s="3"/>
      <c r="B70" s="3"/>
      <c r="C70" s="7">
        <v>374</v>
      </c>
      <c r="D70" s="6">
        <v>1923</v>
      </c>
      <c r="E70" s="7">
        <v>413</v>
      </c>
      <c r="F70" s="79">
        <v>1</v>
      </c>
      <c r="G70" s="36">
        <f>(SUM($F$2:F70)/110*100)</f>
        <v>77.27272727272727</v>
      </c>
    </row>
    <row r="71" spans="1:7" ht="15">
      <c r="A71" s="3"/>
      <c r="B71" s="3"/>
      <c r="C71" s="7">
        <v>374</v>
      </c>
      <c r="D71" s="6">
        <v>1965</v>
      </c>
      <c r="E71" s="7">
        <v>414</v>
      </c>
      <c r="F71" s="79">
        <v>1</v>
      </c>
      <c r="G71" s="36">
        <f>(SUM($F$2:F71)/110*100)</f>
        <v>78.18181818181819</v>
      </c>
    </row>
    <row r="72" spans="1:7" ht="15">
      <c r="A72" s="3"/>
      <c r="B72" s="3"/>
      <c r="C72" s="7">
        <v>376</v>
      </c>
      <c r="D72" s="6">
        <v>1995</v>
      </c>
      <c r="E72" s="7">
        <v>416</v>
      </c>
      <c r="F72" s="79">
        <v>1</v>
      </c>
      <c r="G72" s="36">
        <f>(SUM($F$2:F72)/110*100)</f>
        <v>79.0909090909091</v>
      </c>
    </row>
    <row r="73" spans="1:7" ht="15">
      <c r="A73" s="3"/>
      <c r="B73" s="3"/>
      <c r="C73" s="7">
        <v>383</v>
      </c>
      <c r="D73" s="6">
        <v>1957</v>
      </c>
      <c r="E73" s="7">
        <v>425</v>
      </c>
      <c r="F73" s="79">
        <v>1</v>
      </c>
      <c r="G73" s="36">
        <f>(SUM($F$2:F73)/110*100)</f>
        <v>80</v>
      </c>
    </row>
    <row r="74" spans="1:7" ht="15">
      <c r="A74" s="3"/>
      <c r="B74" s="3"/>
      <c r="C74" s="7">
        <v>384</v>
      </c>
      <c r="D74" s="6">
        <v>1920</v>
      </c>
      <c r="E74" s="7">
        <v>428</v>
      </c>
      <c r="F74" s="79">
        <v>1</v>
      </c>
      <c r="G74" s="36">
        <f>(SUM($F$2:F74)/110*100)</f>
        <v>80.9090909090909</v>
      </c>
    </row>
    <row r="75" spans="1:8" ht="15">
      <c r="A75" s="13"/>
      <c r="B75" s="13"/>
      <c r="C75" s="7">
        <v>384</v>
      </c>
      <c r="D75" s="6">
        <v>1967</v>
      </c>
      <c r="E75" s="7">
        <v>430</v>
      </c>
      <c r="F75" s="79">
        <v>1</v>
      </c>
      <c r="G75" s="36">
        <f>(SUM($F$2:F75)/110*100)</f>
        <v>81.81818181818183</v>
      </c>
      <c r="H75" s="18"/>
    </row>
    <row r="76" spans="1:7" ht="15">
      <c r="A76" s="3"/>
      <c r="B76" s="3"/>
      <c r="C76" s="7">
        <v>387</v>
      </c>
      <c r="D76" s="6">
        <v>1938</v>
      </c>
      <c r="E76" s="7">
        <v>436</v>
      </c>
      <c r="F76" s="79">
        <v>2</v>
      </c>
      <c r="G76" s="36">
        <f>(SUM($F$2:F76)/110*100)</f>
        <v>83.63636363636363</v>
      </c>
    </row>
    <row r="77" spans="1:7" ht="15">
      <c r="A77" s="3"/>
      <c r="B77" s="3"/>
      <c r="C77" s="7">
        <v>388</v>
      </c>
      <c r="D77" s="6">
        <v>1978</v>
      </c>
      <c r="E77" s="12">
        <v>440</v>
      </c>
      <c r="F77" s="79">
        <v>1</v>
      </c>
      <c r="G77" s="36">
        <f>(SUM($F$2:F77)/110*100)</f>
        <v>84.54545454545455</v>
      </c>
    </row>
    <row r="78" spans="1:7" ht="15">
      <c r="A78" s="3"/>
      <c r="B78" s="3"/>
      <c r="C78" s="7">
        <v>390</v>
      </c>
      <c r="D78" s="6">
        <v>1914</v>
      </c>
      <c r="E78" s="7">
        <v>448</v>
      </c>
      <c r="F78" s="79">
        <v>1</v>
      </c>
      <c r="G78" s="36">
        <f>(SUM($F$2:F78)/110*100)</f>
        <v>85.45454545454545</v>
      </c>
    </row>
    <row r="79" spans="1:7" ht="15">
      <c r="A79" s="3"/>
      <c r="B79" s="3"/>
      <c r="C79" s="7">
        <v>392</v>
      </c>
      <c r="D79" s="6">
        <v>1956</v>
      </c>
      <c r="E79" s="7">
        <v>450</v>
      </c>
      <c r="F79" s="79">
        <v>1</v>
      </c>
      <c r="G79" s="36">
        <f>(SUM($F$2:F79)/110*100)</f>
        <v>86.36363636363636</v>
      </c>
    </row>
    <row r="80" spans="1:7" ht="15">
      <c r="A80" s="3"/>
      <c r="B80" s="3"/>
      <c r="C80" s="7">
        <v>392</v>
      </c>
      <c r="D80" s="6">
        <v>1962</v>
      </c>
      <c r="E80" s="7">
        <v>456</v>
      </c>
      <c r="F80" s="79">
        <v>1</v>
      </c>
      <c r="G80" s="36">
        <f>(SUM($F$2:F80)/110*100)</f>
        <v>87.27272727272727</v>
      </c>
    </row>
    <row r="81" spans="1:7" ht="15">
      <c r="A81" s="3"/>
      <c r="B81" s="3"/>
      <c r="C81" s="7">
        <v>396</v>
      </c>
      <c r="D81" s="6">
        <v>1933</v>
      </c>
      <c r="E81" s="12">
        <v>460</v>
      </c>
      <c r="F81" s="79">
        <v>1</v>
      </c>
      <c r="G81" s="36">
        <f>(SUM($F$2:F81)/110*100)</f>
        <v>88.18181818181819</v>
      </c>
    </row>
    <row r="82" spans="1:7" ht="15">
      <c r="A82" s="3"/>
      <c r="B82" s="3"/>
      <c r="C82" s="7">
        <v>396</v>
      </c>
      <c r="D82" s="6">
        <v>1979</v>
      </c>
      <c r="E82" s="7">
        <v>470</v>
      </c>
      <c r="F82" s="79">
        <v>1</v>
      </c>
      <c r="G82" s="36">
        <f>(SUM($F$2:F82)/110*100)</f>
        <v>89.0909090909091</v>
      </c>
    </row>
    <row r="83" spans="1:7" ht="15">
      <c r="A83" s="3"/>
      <c r="B83" s="3"/>
      <c r="C83" s="7">
        <v>403</v>
      </c>
      <c r="D83" s="6">
        <v>1969</v>
      </c>
      <c r="E83" s="7">
        <v>477</v>
      </c>
      <c r="F83" s="79">
        <v>1</v>
      </c>
      <c r="G83" s="36">
        <f>(SUM($F$2:F83)/110*100)</f>
        <v>90</v>
      </c>
    </row>
    <row r="84" spans="1:7" ht="15">
      <c r="A84" s="3"/>
      <c r="B84" s="3"/>
      <c r="C84" s="7">
        <v>410</v>
      </c>
      <c r="D84" s="6">
        <v>1940</v>
      </c>
      <c r="E84" s="7">
        <v>483</v>
      </c>
      <c r="F84" s="79">
        <v>1</v>
      </c>
      <c r="G84" s="36">
        <f>(SUM($F$2:F84)/110*100)</f>
        <v>90.9090909090909</v>
      </c>
    </row>
    <row r="85" spans="1:7" ht="15">
      <c r="A85" s="3"/>
      <c r="B85" s="3"/>
      <c r="C85" s="7">
        <v>410</v>
      </c>
      <c r="D85" s="6">
        <v>1972</v>
      </c>
      <c r="E85" s="7">
        <v>500</v>
      </c>
      <c r="F85" s="79">
        <v>1</v>
      </c>
      <c r="G85" s="36">
        <f>(SUM($F$2:F85)/110*100)</f>
        <v>91.81818181818183</v>
      </c>
    </row>
    <row r="86" spans="1:7" ht="15">
      <c r="A86" s="3"/>
      <c r="B86" s="3"/>
      <c r="C86" s="7">
        <v>413</v>
      </c>
      <c r="D86" s="6">
        <v>1958</v>
      </c>
      <c r="E86" s="7">
        <v>503</v>
      </c>
      <c r="F86" s="79">
        <v>1</v>
      </c>
      <c r="G86" s="36">
        <f>(SUM($F$2:F86)/110*100)</f>
        <v>92.72727272727272</v>
      </c>
    </row>
    <row r="87" spans="1:7" ht="15">
      <c r="A87" s="3"/>
      <c r="B87" s="3"/>
      <c r="C87" s="7">
        <v>414</v>
      </c>
      <c r="D87" s="6">
        <v>1980</v>
      </c>
      <c r="E87" s="7">
        <v>506</v>
      </c>
      <c r="F87" s="79">
        <v>1</v>
      </c>
      <c r="G87" s="36">
        <f>(SUM($F$2:F87)/110*100)</f>
        <v>93.63636363636364</v>
      </c>
    </row>
    <row r="88" spans="1:7" ht="15">
      <c r="A88" s="3"/>
      <c r="B88" s="3"/>
      <c r="C88" s="7">
        <v>416</v>
      </c>
      <c r="D88" s="6">
        <v>1915</v>
      </c>
      <c r="E88" s="7">
        <v>520</v>
      </c>
      <c r="F88" s="79">
        <v>2</v>
      </c>
      <c r="G88" s="36">
        <f>(SUM($F$2:F88)/110*100)</f>
        <v>95.45454545454545</v>
      </c>
    </row>
    <row r="89" spans="1:7" ht="15">
      <c r="A89" s="3"/>
      <c r="B89" s="3"/>
      <c r="C89" s="7">
        <v>425</v>
      </c>
      <c r="D89" s="6">
        <v>2010</v>
      </c>
      <c r="E89" s="7">
        <v>533</v>
      </c>
      <c r="F89" s="79">
        <v>1</v>
      </c>
      <c r="G89" s="36">
        <f>(SUM($F$2:F89)/110*100)</f>
        <v>96.36363636363636</v>
      </c>
    </row>
    <row r="90" spans="1:7" ht="15">
      <c r="A90" s="19"/>
      <c r="B90" s="19"/>
      <c r="C90" s="7">
        <v>428</v>
      </c>
      <c r="D90" s="6">
        <v>1941</v>
      </c>
      <c r="E90" s="7">
        <v>538</v>
      </c>
      <c r="F90" s="79">
        <v>1</v>
      </c>
      <c r="G90" s="36">
        <f>(SUM($F$2:F90)/110*100)</f>
        <v>97.27272727272728</v>
      </c>
    </row>
    <row r="91" spans="1:7" ht="15">
      <c r="A91" s="3"/>
      <c r="B91" s="3"/>
      <c r="C91" s="7">
        <v>430</v>
      </c>
      <c r="D91" s="6">
        <v>1996</v>
      </c>
      <c r="E91" s="7">
        <v>586</v>
      </c>
      <c r="F91" s="79">
        <v>1</v>
      </c>
      <c r="G91" s="36">
        <f>(SUM($F$2:F91)/110*100)</f>
        <v>98.18181818181819</v>
      </c>
    </row>
    <row r="92" spans="1:7" ht="15">
      <c r="A92" s="3"/>
      <c r="B92" s="3"/>
      <c r="C92" s="7">
        <v>436</v>
      </c>
      <c r="D92" s="6">
        <v>1924</v>
      </c>
      <c r="E92" s="7">
        <v>624</v>
      </c>
      <c r="F92" s="79">
        <v>1</v>
      </c>
      <c r="G92" s="36">
        <f>(SUM($F$2:F92)/110*100)</f>
        <v>99.0909090909091</v>
      </c>
    </row>
    <row r="93" spans="1:7" ht="15">
      <c r="A93" s="3"/>
      <c r="B93" s="3"/>
      <c r="C93" s="7">
        <v>436</v>
      </c>
      <c r="D93" s="6">
        <v>1999</v>
      </c>
      <c r="E93" s="15">
        <v>626</v>
      </c>
      <c r="F93" s="79">
        <v>1</v>
      </c>
      <c r="G93" s="36">
        <f>(SUM($F$2:F93)/110*100)</f>
        <v>100</v>
      </c>
    </row>
    <row r="94" spans="1:4" ht="15">
      <c r="A94" s="3"/>
      <c r="B94" s="3"/>
      <c r="C94" s="12">
        <v>440</v>
      </c>
      <c r="D94" s="11">
        <v>2004</v>
      </c>
    </row>
    <row r="95" spans="1:4" ht="15">
      <c r="A95" s="3"/>
      <c r="B95" s="3"/>
      <c r="C95" s="7">
        <v>448</v>
      </c>
      <c r="D95" s="6">
        <v>1997</v>
      </c>
    </row>
    <row r="96" spans="1:4" ht="15">
      <c r="A96" s="3"/>
      <c r="B96" s="3"/>
      <c r="C96" s="7">
        <v>450</v>
      </c>
      <c r="D96" s="6">
        <v>1926</v>
      </c>
    </row>
    <row r="97" spans="1:4" ht="15">
      <c r="A97" s="3"/>
      <c r="B97" s="3"/>
      <c r="C97" s="7">
        <v>456</v>
      </c>
      <c r="D97" s="6">
        <v>1982</v>
      </c>
    </row>
    <row r="98" spans="1:4" ht="15">
      <c r="A98" s="3"/>
      <c r="B98" s="3"/>
      <c r="C98" s="12">
        <v>460</v>
      </c>
      <c r="D98" s="11">
        <v>2005</v>
      </c>
    </row>
    <row r="99" spans="1:4" ht="15">
      <c r="A99" s="3"/>
      <c r="B99" s="3"/>
      <c r="C99" s="7">
        <v>470</v>
      </c>
      <c r="D99" s="6">
        <v>1912</v>
      </c>
    </row>
    <row r="100" spans="1:4" ht="15">
      <c r="A100" s="3"/>
      <c r="B100" s="3"/>
      <c r="C100" s="7">
        <v>477</v>
      </c>
      <c r="D100" s="6">
        <v>1925</v>
      </c>
    </row>
    <row r="101" spans="1:8" ht="15">
      <c r="A101" s="3"/>
      <c r="B101" s="3"/>
      <c r="C101" s="7">
        <v>483</v>
      </c>
      <c r="D101" s="6">
        <v>1919</v>
      </c>
      <c r="G101" s="23"/>
      <c r="H101" s="24"/>
    </row>
    <row r="102" spans="1:8" ht="15">
      <c r="A102" s="3"/>
      <c r="B102" s="3"/>
      <c r="C102" s="7">
        <v>500</v>
      </c>
      <c r="D102" s="6">
        <v>2000</v>
      </c>
      <c r="G102" s="23"/>
      <c r="H102" s="24"/>
    </row>
    <row r="103" spans="1:8" ht="15">
      <c r="A103" s="3"/>
      <c r="B103" s="3"/>
      <c r="C103" s="7">
        <v>503</v>
      </c>
      <c r="D103" s="6">
        <v>1998</v>
      </c>
      <c r="G103" s="23"/>
      <c r="H103" s="24"/>
    </row>
    <row r="104" spans="1:8" ht="15">
      <c r="A104" s="3"/>
      <c r="B104" s="3"/>
      <c r="C104" s="7">
        <v>506</v>
      </c>
      <c r="D104" s="6">
        <v>1913</v>
      </c>
      <c r="G104" s="23"/>
      <c r="H104" s="24"/>
    </row>
    <row r="105" spans="1:8" s="9" customFormat="1" ht="15">
      <c r="A105" s="8"/>
      <c r="B105" s="8"/>
      <c r="C105" s="7">
        <v>520</v>
      </c>
      <c r="D105" s="6">
        <v>1974</v>
      </c>
      <c r="E105"/>
      <c r="F105"/>
      <c r="H105" s="27"/>
    </row>
    <row r="106" spans="1:8" s="9" customFormat="1" ht="15">
      <c r="A106" s="8"/>
      <c r="B106" s="10"/>
      <c r="C106" s="7">
        <v>520</v>
      </c>
      <c r="D106" s="6">
        <v>1981</v>
      </c>
      <c r="E106"/>
      <c r="F106"/>
      <c r="G106" s="23"/>
      <c r="H106" s="24"/>
    </row>
    <row r="107" spans="1:8" ht="15">
      <c r="A107" s="3"/>
      <c r="B107" s="3"/>
      <c r="C107" s="7">
        <v>533</v>
      </c>
      <c r="D107" s="6">
        <v>2006</v>
      </c>
      <c r="H107" s="25"/>
    </row>
    <row r="108" spans="1:4" ht="15">
      <c r="A108" s="3"/>
      <c r="B108" s="3"/>
      <c r="C108" s="7">
        <v>538</v>
      </c>
      <c r="D108" s="6">
        <v>1942</v>
      </c>
    </row>
    <row r="109" spans="1:4" ht="15">
      <c r="A109" s="3"/>
      <c r="B109" s="3"/>
      <c r="C109" s="7">
        <v>586</v>
      </c>
      <c r="D109" s="6">
        <v>1932</v>
      </c>
    </row>
    <row r="110" spans="1:4" ht="15">
      <c r="A110" s="3"/>
      <c r="B110" s="3"/>
      <c r="C110" s="7">
        <v>624</v>
      </c>
      <c r="D110" s="6">
        <v>1970</v>
      </c>
    </row>
    <row r="111" spans="1:8" s="18" customFormat="1" ht="15">
      <c r="A111" s="3"/>
      <c r="B111" s="3"/>
      <c r="C111" s="15">
        <v>626</v>
      </c>
      <c r="D111" s="14">
        <v>1975</v>
      </c>
      <c r="E111"/>
      <c r="F111"/>
      <c r="G111"/>
      <c r="H1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5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4:8" ht="15">
      <c r="D1" t="s">
        <v>12</v>
      </c>
      <c r="E1" t="s">
        <v>14</v>
      </c>
      <c r="F1" s="42" t="s">
        <v>4</v>
      </c>
      <c r="G1" s="37" t="s">
        <v>5</v>
      </c>
      <c r="H1" s="22"/>
    </row>
    <row r="2" spans="2:7" ht="15">
      <c r="B2" s="12">
        <v>390</v>
      </c>
      <c r="C2">
        <v>1</v>
      </c>
      <c r="D2" s="11">
        <v>1990</v>
      </c>
      <c r="E2" s="12">
        <v>390</v>
      </c>
      <c r="F2" s="38">
        <v>1</v>
      </c>
      <c r="G2" s="35">
        <f>F2/48*100</f>
        <v>2.083333333333333</v>
      </c>
    </row>
    <row r="3" spans="1:10" ht="15">
      <c r="A3" s="3"/>
      <c r="B3" s="12">
        <v>425</v>
      </c>
      <c r="C3" s="3">
        <v>2</v>
      </c>
      <c r="D3" s="11">
        <v>1992</v>
      </c>
      <c r="E3" s="12">
        <v>425</v>
      </c>
      <c r="F3" s="38">
        <v>1</v>
      </c>
      <c r="G3" s="36">
        <f>(SUM($F$2:F3)/48*100)</f>
        <v>4.166666666666666</v>
      </c>
      <c r="I3" t="s">
        <v>6</v>
      </c>
      <c r="J3" s="45">
        <f>AVERAGE(B2:B49)</f>
        <v>711.7083333333334</v>
      </c>
    </row>
    <row r="4" spans="1:10" ht="15">
      <c r="A4" s="3"/>
      <c r="B4" s="7">
        <v>462</v>
      </c>
      <c r="C4" s="3">
        <v>3</v>
      </c>
      <c r="D4" s="6">
        <v>1973</v>
      </c>
      <c r="E4" s="7">
        <v>462</v>
      </c>
      <c r="F4" s="38">
        <v>1</v>
      </c>
      <c r="G4" s="36">
        <f>(SUM($F$2:F4)/48*100)</f>
        <v>6.25</v>
      </c>
      <c r="I4" t="s">
        <v>7</v>
      </c>
      <c r="J4" s="45">
        <f>STDEV(B2:B49)</f>
        <v>162.4245760585554</v>
      </c>
    </row>
    <row r="5" spans="1:7" ht="15">
      <c r="A5" s="3"/>
      <c r="B5" s="7">
        <v>480</v>
      </c>
      <c r="C5">
        <v>4</v>
      </c>
      <c r="D5" s="6">
        <v>1975</v>
      </c>
      <c r="E5" s="7">
        <v>480</v>
      </c>
      <c r="F5" s="38">
        <v>1</v>
      </c>
      <c r="G5" s="36">
        <f>(SUM($F$2:F5)/48*100)</f>
        <v>8.333333333333332</v>
      </c>
    </row>
    <row r="6" spans="1:7" ht="15">
      <c r="A6" s="3"/>
      <c r="B6" s="7">
        <v>481</v>
      </c>
      <c r="C6" s="3">
        <v>5</v>
      </c>
      <c r="D6" s="6">
        <v>1983</v>
      </c>
      <c r="E6" s="7">
        <v>481</v>
      </c>
      <c r="F6" s="38">
        <v>1</v>
      </c>
      <c r="G6" s="36">
        <f>(SUM($F$2:F6)/48*100)</f>
        <v>10.416666666666668</v>
      </c>
    </row>
    <row r="7" spans="1:7" ht="15">
      <c r="A7" s="3"/>
      <c r="B7" s="7">
        <v>482</v>
      </c>
      <c r="C7" s="3">
        <v>6</v>
      </c>
      <c r="D7" s="6">
        <v>1994</v>
      </c>
      <c r="E7" s="7">
        <v>482</v>
      </c>
      <c r="F7" s="38">
        <v>1</v>
      </c>
      <c r="G7" s="36">
        <f>(SUM($F$2:F7)/48*100)</f>
        <v>12.5</v>
      </c>
    </row>
    <row r="8" spans="1:7" ht="15">
      <c r="A8" s="3"/>
      <c r="B8" s="7">
        <v>500</v>
      </c>
      <c r="C8">
        <v>7</v>
      </c>
      <c r="D8" s="6">
        <v>1976</v>
      </c>
      <c r="E8" s="7">
        <v>500</v>
      </c>
      <c r="F8" s="38">
        <v>1</v>
      </c>
      <c r="G8" s="36">
        <f>(SUM($F$2:F8)/48*100)</f>
        <v>14.583333333333334</v>
      </c>
    </row>
    <row r="9" spans="1:7" ht="15">
      <c r="A9" s="3"/>
      <c r="B9" s="7">
        <v>509</v>
      </c>
      <c r="C9" s="3">
        <v>8</v>
      </c>
      <c r="D9" s="6">
        <v>1971</v>
      </c>
      <c r="E9" s="7">
        <v>509</v>
      </c>
      <c r="F9" s="38">
        <v>1</v>
      </c>
      <c r="G9" s="36">
        <f>(SUM($F$2:F9)/48*100)</f>
        <v>16.666666666666664</v>
      </c>
    </row>
    <row r="10" spans="1:7" ht="15">
      <c r="A10" s="3"/>
      <c r="B10" s="7">
        <v>518</v>
      </c>
      <c r="C10" s="3">
        <v>9</v>
      </c>
      <c r="D10" s="6">
        <v>1982</v>
      </c>
      <c r="E10" s="7">
        <v>518</v>
      </c>
      <c r="F10" s="38">
        <v>1</v>
      </c>
      <c r="G10" s="36">
        <f>(SUM($F$2:F10)/48*100)</f>
        <v>18.75</v>
      </c>
    </row>
    <row r="11" spans="1:7" ht="15">
      <c r="A11" s="3"/>
      <c r="B11" s="7">
        <v>561</v>
      </c>
      <c r="C11">
        <v>10</v>
      </c>
      <c r="D11" s="6">
        <v>1984</v>
      </c>
      <c r="E11" s="7">
        <v>561</v>
      </c>
      <c r="F11" s="38">
        <v>1</v>
      </c>
      <c r="G11" s="36">
        <f>(SUM($F$2:F11)/48*100)</f>
        <v>20.833333333333336</v>
      </c>
    </row>
    <row r="12" spans="1:7" ht="15">
      <c r="A12" s="3"/>
      <c r="B12" s="7">
        <v>569</v>
      </c>
      <c r="C12" s="3">
        <v>11</v>
      </c>
      <c r="D12" s="6">
        <v>2007</v>
      </c>
      <c r="E12" s="7">
        <v>569</v>
      </c>
      <c r="F12" s="38">
        <v>1</v>
      </c>
      <c r="G12" s="36">
        <f>(SUM($F$2:F12)/48*100)</f>
        <v>22.916666666666664</v>
      </c>
    </row>
    <row r="13" spans="1:7" ht="15">
      <c r="A13" s="3"/>
      <c r="B13" s="12">
        <v>588</v>
      </c>
      <c r="C13" s="3">
        <v>12</v>
      </c>
      <c r="D13" s="11">
        <v>2003</v>
      </c>
      <c r="E13" s="12">
        <v>588</v>
      </c>
      <c r="F13" s="38">
        <v>1</v>
      </c>
      <c r="G13" s="36">
        <f>(SUM($F$2:F13)/48*100)</f>
        <v>25</v>
      </c>
    </row>
    <row r="14" spans="1:7" ht="15">
      <c r="A14" s="3"/>
      <c r="B14" s="7">
        <v>598</v>
      </c>
      <c r="C14">
        <v>13</v>
      </c>
      <c r="D14" s="6">
        <v>1985</v>
      </c>
      <c r="E14" s="7">
        <v>598</v>
      </c>
      <c r="F14" s="38">
        <v>1</v>
      </c>
      <c r="G14" s="36">
        <f>(SUM($F$2:F14)/48*100)</f>
        <v>27.083333333333332</v>
      </c>
    </row>
    <row r="15" spans="1:7" ht="15">
      <c r="A15" s="3"/>
      <c r="B15" s="7">
        <v>612</v>
      </c>
      <c r="C15" s="3">
        <v>14</v>
      </c>
      <c r="D15" s="6">
        <v>1987</v>
      </c>
      <c r="E15" s="7">
        <v>612</v>
      </c>
      <c r="F15" s="38">
        <v>1</v>
      </c>
      <c r="G15" s="36">
        <f>(SUM($F$2:F15)/48*100)</f>
        <v>29.166666666666668</v>
      </c>
    </row>
    <row r="16" spans="1:7" ht="15">
      <c r="A16" s="3"/>
      <c r="B16" s="7">
        <v>621</v>
      </c>
      <c r="C16" s="3">
        <v>15</v>
      </c>
      <c r="D16" s="6">
        <v>1998</v>
      </c>
      <c r="E16" s="7">
        <v>621</v>
      </c>
      <c r="F16" s="38">
        <v>1</v>
      </c>
      <c r="G16" s="36">
        <f>(SUM($F$2:F16)/48*100)</f>
        <v>31.25</v>
      </c>
    </row>
    <row r="17" spans="1:7" ht="15">
      <c r="A17" s="3"/>
      <c r="B17" s="7">
        <v>644</v>
      </c>
      <c r="C17">
        <v>16</v>
      </c>
      <c r="D17" s="6">
        <v>1977</v>
      </c>
      <c r="E17" s="7">
        <v>644</v>
      </c>
      <c r="F17" s="38">
        <v>1</v>
      </c>
      <c r="G17" s="36">
        <f>(SUM($F$2:F17)/48*100)</f>
        <v>33.33333333333333</v>
      </c>
    </row>
    <row r="18" spans="1:7" ht="15">
      <c r="A18" s="3"/>
      <c r="B18" s="12">
        <v>654</v>
      </c>
      <c r="C18" s="3">
        <v>17</v>
      </c>
      <c r="D18" s="11">
        <v>1991</v>
      </c>
      <c r="E18" s="12">
        <v>654</v>
      </c>
      <c r="F18" s="85">
        <v>2</v>
      </c>
      <c r="G18" s="36">
        <f>(SUM($F$2:F18)/48*100)</f>
        <v>37.5</v>
      </c>
    </row>
    <row r="19" spans="1:7" ht="15.75" thickBot="1">
      <c r="A19" s="3"/>
      <c r="B19" s="84">
        <v>654</v>
      </c>
      <c r="C19">
        <v>19</v>
      </c>
      <c r="D19" s="6">
        <v>1986</v>
      </c>
      <c r="E19" s="7">
        <v>657</v>
      </c>
      <c r="F19" s="38">
        <v>1</v>
      </c>
      <c r="G19" s="36">
        <f>(SUM($F$2:F19)/48*100)</f>
        <v>39.58333333333333</v>
      </c>
    </row>
    <row r="20" spans="1:16" ht="15">
      <c r="A20" s="3"/>
      <c r="B20" s="7">
        <v>657</v>
      </c>
      <c r="C20" s="3">
        <v>20</v>
      </c>
      <c r="D20" s="6">
        <v>1972</v>
      </c>
      <c r="E20" s="7">
        <v>658</v>
      </c>
      <c r="F20" s="38">
        <v>1</v>
      </c>
      <c r="G20" s="36">
        <f>(SUM($F$2:F20)/48*100)</f>
        <v>41.66666666666667</v>
      </c>
      <c r="L20" s="75" t="s">
        <v>5</v>
      </c>
      <c r="M20" s="62" t="s">
        <v>10</v>
      </c>
      <c r="N20" s="62" t="s">
        <v>9</v>
      </c>
      <c r="O20" s="63" t="s">
        <v>11</v>
      </c>
      <c r="P20" s="64" t="s">
        <v>8</v>
      </c>
    </row>
    <row r="21" spans="1:16" ht="15">
      <c r="A21" s="13"/>
      <c r="B21" s="7">
        <v>658</v>
      </c>
      <c r="C21" s="3">
        <v>21</v>
      </c>
      <c r="D21" s="6">
        <v>1969</v>
      </c>
      <c r="E21" s="7">
        <v>673</v>
      </c>
      <c r="F21" s="38">
        <v>1</v>
      </c>
      <c r="G21" s="36">
        <f>(SUM($F$2:F21)/48*100)</f>
        <v>43.75</v>
      </c>
      <c r="L21" s="65"/>
      <c r="M21" s="48"/>
      <c r="O21" s="67"/>
      <c r="P21" s="68"/>
    </row>
    <row r="22" spans="1:16" ht="15">
      <c r="A22" s="3"/>
      <c r="B22" s="7">
        <v>673</v>
      </c>
      <c r="C22">
        <v>22</v>
      </c>
      <c r="D22" s="6">
        <v>1978</v>
      </c>
      <c r="E22" s="7">
        <v>694</v>
      </c>
      <c r="F22" s="38">
        <v>1</v>
      </c>
      <c r="G22" s="36">
        <f>(SUM($F$2:F22)/48*100)</f>
        <v>45.83333333333333</v>
      </c>
      <c r="L22" s="65">
        <f>(1-M22)*100</f>
        <v>99</v>
      </c>
      <c r="M22" s="66">
        <v>0.01</v>
      </c>
      <c r="N22" s="67">
        <v>2.32635</v>
      </c>
      <c r="O22" s="67">
        <f aca="true" t="shared" si="0" ref="O22:O35">$J$4*N22</f>
        <v>377.8564125138204</v>
      </c>
      <c r="P22" s="68">
        <f aca="true" t="shared" si="1" ref="P22:P29">$J$3+O22</f>
        <v>1089.5647458471537</v>
      </c>
    </row>
    <row r="23" spans="1:16" ht="15">
      <c r="A23" s="3"/>
      <c r="B23" s="7">
        <v>694</v>
      </c>
      <c r="C23" s="3">
        <v>23</v>
      </c>
      <c r="D23" s="6">
        <v>1968</v>
      </c>
      <c r="E23" s="7">
        <v>696</v>
      </c>
      <c r="F23" s="38">
        <v>1</v>
      </c>
      <c r="G23" s="36">
        <f>(SUM($F$2:F23)/48*100)</f>
        <v>47.91666666666667</v>
      </c>
      <c r="L23" s="65">
        <f aca="true" t="shared" si="2" ref="L23:L35">(1-M23)*100</f>
        <v>98</v>
      </c>
      <c r="M23" s="66">
        <v>0.02</v>
      </c>
      <c r="N23" s="67">
        <v>2.05375</v>
      </c>
      <c r="O23" s="67">
        <f t="shared" si="0"/>
        <v>333.57947308025814</v>
      </c>
      <c r="P23" s="68">
        <f t="shared" si="1"/>
        <v>1045.2878064135916</v>
      </c>
    </row>
    <row r="24" spans="1:16" ht="15">
      <c r="A24" s="3"/>
      <c r="B24" s="7">
        <v>696</v>
      </c>
      <c r="C24" s="3">
        <v>24</v>
      </c>
      <c r="D24" s="6">
        <v>1963</v>
      </c>
      <c r="E24" s="7">
        <v>714</v>
      </c>
      <c r="F24" s="85">
        <v>2</v>
      </c>
      <c r="G24" s="36">
        <f>(SUM($F$2:F24)/48*100)</f>
        <v>52.083333333333336</v>
      </c>
      <c r="L24" s="65">
        <f t="shared" si="2"/>
        <v>95</v>
      </c>
      <c r="M24" s="66">
        <v>0.05</v>
      </c>
      <c r="N24" s="67">
        <v>1.64485</v>
      </c>
      <c r="O24" s="67">
        <f t="shared" si="0"/>
        <v>267.16406392991485</v>
      </c>
      <c r="P24" s="68">
        <f t="shared" si="1"/>
        <v>978.8723972632482</v>
      </c>
    </row>
    <row r="25" spans="1:16" ht="15">
      <c r="A25" s="3"/>
      <c r="B25" s="84">
        <v>714</v>
      </c>
      <c r="C25" s="3">
        <v>26</v>
      </c>
      <c r="D25" s="6">
        <v>1964</v>
      </c>
      <c r="E25" s="7">
        <v>716</v>
      </c>
      <c r="F25" s="38">
        <v>1</v>
      </c>
      <c r="G25" s="36">
        <f>(SUM($F$2:F25)/48*100)</f>
        <v>54.166666666666664</v>
      </c>
      <c r="L25" s="65">
        <f t="shared" si="2"/>
        <v>90</v>
      </c>
      <c r="M25" s="66">
        <v>0.1</v>
      </c>
      <c r="N25" s="67">
        <v>1.28155</v>
      </c>
      <c r="O25" s="67">
        <f t="shared" si="0"/>
        <v>208.15521544784167</v>
      </c>
      <c r="P25" s="68">
        <f t="shared" si="1"/>
        <v>919.863548781175</v>
      </c>
    </row>
    <row r="26" spans="1:16" ht="15">
      <c r="A26" s="3"/>
      <c r="B26" s="7">
        <v>714</v>
      </c>
      <c r="C26" s="3">
        <v>27</v>
      </c>
      <c r="D26" s="6">
        <v>1997</v>
      </c>
      <c r="E26" s="7">
        <v>721</v>
      </c>
      <c r="F26" s="38">
        <v>1</v>
      </c>
      <c r="G26" s="36">
        <f>(SUM($F$2:F26)/48*100)</f>
        <v>56.25</v>
      </c>
      <c r="L26" s="65">
        <f t="shared" si="2"/>
        <v>80</v>
      </c>
      <c r="M26" s="66">
        <v>0.2</v>
      </c>
      <c r="N26" s="67">
        <v>0.84162</v>
      </c>
      <c r="O26" s="67">
        <f t="shared" si="0"/>
        <v>136.6997717024014</v>
      </c>
      <c r="P26" s="68">
        <f t="shared" si="1"/>
        <v>848.4081050357347</v>
      </c>
    </row>
    <row r="27" spans="1:16" ht="15">
      <c r="A27" s="3"/>
      <c r="B27" s="7">
        <v>716</v>
      </c>
      <c r="C27">
        <v>28</v>
      </c>
      <c r="D27" s="11">
        <v>1993</v>
      </c>
      <c r="E27" s="12">
        <v>728</v>
      </c>
      <c r="F27" s="38">
        <v>1</v>
      </c>
      <c r="G27" s="36">
        <f>(SUM($F$2:F27)/48*100)</f>
        <v>58.333333333333336</v>
      </c>
      <c r="L27" s="65">
        <f t="shared" si="2"/>
        <v>70</v>
      </c>
      <c r="M27" s="66">
        <v>0.3</v>
      </c>
      <c r="N27" s="67">
        <v>0.5244</v>
      </c>
      <c r="O27" s="67">
        <f t="shared" si="0"/>
        <v>85.17544768510645</v>
      </c>
      <c r="P27" s="68">
        <f t="shared" si="1"/>
        <v>796.8837810184398</v>
      </c>
    </row>
    <row r="28" spans="1:16" ht="15">
      <c r="A28" s="3"/>
      <c r="B28" s="7">
        <v>721</v>
      </c>
      <c r="C28" s="3">
        <v>29</v>
      </c>
      <c r="D28" s="6">
        <v>1965</v>
      </c>
      <c r="E28" s="7">
        <v>762</v>
      </c>
      <c r="F28" s="38">
        <v>1</v>
      </c>
      <c r="G28" s="36">
        <f>(SUM($F$2:F28)/48*100)</f>
        <v>60.416666666666664</v>
      </c>
      <c r="L28" s="65">
        <f t="shared" si="2"/>
        <v>60</v>
      </c>
      <c r="M28" s="66">
        <v>0.4</v>
      </c>
      <c r="N28" s="67">
        <v>0.25335</v>
      </c>
      <c r="O28" s="67">
        <f t="shared" si="0"/>
        <v>41.15026634443502</v>
      </c>
      <c r="P28" s="68">
        <f t="shared" si="1"/>
        <v>752.8585996777684</v>
      </c>
    </row>
    <row r="29" spans="1:16" ht="15">
      <c r="A29" s="3"/>
      <c r="B29" s="12">
        <v>728</v>
      </c>
      <c r="C29" s="3">
        <v>30</v>
      </c>
      <c r="D29" s="6">
        <v>2009</v>
      </c>
      <c r="E29" s="7">
        <v>771</v>
      </c>
      <c r="F29" s="38">
        <v>1</v>
      </c>
      <c r="G29" s="36">
        <f>(SUM($F$2:F29)/48*100)</f>
        <v>62.5</v>
      </c>
      <c r="L29" s="65">
        <f t="shared" si="2"/>
        <v>50</v>
      </c>
      <c r="M29" s="66">
        <v>0.5</v>
      </c>
      <c r="N29" s="67">
        <v>0</v>
      </c>
      <c r="O29" s="67">
        <f t="shared" si="0"/>
        <v>0</v>
      </c>
      <c r="P29" s="68">
        <f t="shared" si="1"/>
        <v>711.7083333333334</v>
      </c>
    </row>
    <row r="30" spans="1:16" ht="15">
      <c r="A30" s="3"/>
      <c r="B30" s="7">
        <v>762</v>
      </c>
      <c r="C30">
        <v>31</v>
      </c>
      <c r="D30" s="11">
        <v>2002</v>
      </c>
      <c r="E30" s="12">
        <v>792</v>
      </c>
      <c r="F30" s="38">
        <v>1</v>
      </c>
      <c r="G30" s="36">
        <f>(SUM($F$2:F30)/48*100)</f>
        <v>64.58333333333334</v>
      </c>
      <c r="L30" s="65">
        <f t="shared" si="2"/>
        <v>40</v>
      </c>
      <c r="M30" s="66">
        <v>0.6</v>
      </c>
      <c r="N30" s="67">
        <v>0.25335</v>
      </c>
      <c r="O30" s="67">
        <f t="shared" si="0"/>
        <v>41.15026634443502</v>
      </c>
      <c r="P30" s="68">
        <f aca="true" t="shared" si="3" ref="P30:P35">$J$3-O30</f>
        <v>670.5580669888983</v>
      </c>
    </row>
    <row r="31" spans="1:16" ht="15">
      <c r="A31" s="3"/>
      <c r="B31" s="7">
        <v>771</v>
      </c>
      <c r="C31" s="3">
        <v>32</v>
      </c>
      <c r="D31" s="6">
        <v>1979</v>
      </c>
      <c r="E31" s="7">
        <v>801</v>
      </c>
      <c r="F31" s="38">
        <v>1</v>
      </c>
      <c r="G31" s="36">
        <f>(SUM($F$2:F31)/48*100)</f>
        <v>66.66666666666666</v>
      </c>
      <c r="J31" s="22"/>
      <c r="K31" s="22"/>
      <c r="L31" s="65">
        <f t="shared" si="2"/>
        <v>30.000000000000004</v>
      </c>
      <c r="M31" s="66">
        <v>0.7</v>
      </c>
      <c r="N31" s="67">
        <v>0.5244</v>
      </c>
      <c r="O31" s="67">
        <f t="shared" si="0"/>
        <v>85.17544768510645</v>
      </c>
      <c r="P31" s="68">
        <f t="shared" si="3"/>
        <v>626.532885648227</v>
      </c>
    </row>
    <row r="32" spans="1:16" ht="15">
      <c r="A32" s="3"/>
      <c r="B32" s="12">
        <v>792</v>
      </c>
      <c r="C32" s="3">
        <v>33</v>
      </c>
      <c r="D32" s="6">
        <v>2005</v>
      </c>
      <c r="E32" s="7">
        <v>815</v>
      </c>
      <c r="F32" s="38">
        <v>1</v>
      </c>
      <c r="G32" s="36">
        <f>(SUM($F$2:F32)/48*100)</f>
        <v>68.75</v>
      </c>
      <c r="L32" s="65">
        <f t="shared" si="2"/>
        <v>19.999999999999996</v>
      </c>
      <c r="M32" s="66">
        <v>0.8</v>
      </c>
      <c r="N32" s="69">
        <v>0.84162</v>
      </c>
      <c r="O32" s="67">
        <f t="shared" si="0"/>
        <v>136.6997717024014</v>
      </c>
      <c r="P32" s="68">
        <f t="shared" si="3"/>
        <v>575.008561630932</v>
      </c>
    </row>
    <row r="33" spans="1:16" ht="15">
      <c r="A33" s="3"/>
      <c r="B33" s="7">
        <v>801</v>
      </c>
      <c r="C33">
        <v>34</v>
      </c>
      <c r="D33" s="6">
        <v>1966</v>
      </c>
      <c r="E33" s="7">
        <v>828</v>
      </c>
      <c r="F33" s="38">
        <v>1</v>
      </c>
      <c r="G33" s="36">
        <f>(SUM($F$2:F33)/48*100)</f>
        <v>70.83333333333334</v>
      </c>
      <c r="L33" s="65">
        <f t="shared" si="2"/>
        <v>9.999999999999998</v>
      </c>
      <c r="M33" s="66">
        <v>0.9</v>
      </c>
      <c r="N33" s="67">
        <v>1.28155</v>
      </c>
      <c r="O33" s="67">
        <f t="shared" si="0"/>
        <v>208.15521544784167</v>
      </c>
      <c r="P33" s="68">
        <f t="shared" si="3"/>
        <v>503.5531178854917</v>
      </c>
    </row>
    <row r="34" spans="1:16" ht="15">
      <c r="A34" s="3"/>
      <c r="B34" s="7">
        <v>815</v>
      </c>
      <c r="C34" s="3">
        <v>35</v>
      </c>
      <c r="D34" s="11">
        <v>1989</v>
      </c>
      <c r="E34" s="12">
        <v>843</v>
      </c>
      <c r="F34" s="38">
        <v>1</v>
      </c>
      <c r="G34" s="36">
        <f>(SUM($F$2:F34)/48*100)</f>
        <v>72.91666666666666</v>
      </c>
      <c r="L34" s="65">
        <f t="shared" si="2"/>
        <v>5.000000000000004</v>
      </c>
      <c r="M34" s="66">
        <v>0.95</v>
      </c>
      <c r="N34" s="69">
        <v>1.64485</v>
      </c>
      <c r="O34" s="67">
        <f t="shared" si="0"/>
        <v>267.16406392991485</v>
      </c>
      <c r="P34" s="68">
        <f t="shared" si="3"/>
        <v>444.5442694034185</v>
      </c>
    </row>
    <row r="35" spans="1:16" ht="15.75" thickBot="1">
      <c r="A35" s="3"/>
      <c r="B35" s="7">
        <v>828</v>
      </c>
      <c r="C35" s="3">
        <v>36</v>
      </c>
      <c r="D35" s="11">
        <v>2006</v>
      </c>
      <c r="E35" s="12">
        <v>844</v>
      </c>
      <c r="F35" s="38">
        <v>1</v>
      </c>
      <c r="G35" s="36">
        <f>(SUM($F$2:F35)/48*100)</f>
        <v>75</v>
      </c>
      <c r="L35" s="70">
        <f t="shared" si="2"/>
        <v>1.0000000000000009</v>
      </c>
      <c r="M35" s="71">
        <v>0.99</v>
      </c>
      <c r="N35" s="72">
        <v>2.32635</v>
      </c>
      <c r="O35" s="73">
        <f t="shared" si="0"/>
        <v>377.8564125138204</v>
      </c>
      <c r="P35" s="74">
        <f t="shared" si="3"/>
        <v>333.851920819513</v>
      </c>
    </row>
    <row r="36" spans="1:7" ht="15">
      <c r="A36" s="3"/>
      <c r="B36" s="12">
        <v>843</v>
      </c>
      <c r="C36">
        <v>37</v>
      </c>
      <c r="D36" s="6">
        <v>2010</v>
      </c>
      <c r="E36" s="7">
        <v>849</v>
      </c>
      <c r="F36" s="38">
        <v>1</v>
      </c>
      <c r="G36" s="36">
        <f>(SUM($F$2:F36)/48*100)</f>
        <v>77.08333333333334</v>
      </c>
    </row>
    <row r="37" spans="1:8" ht="15">
      <c r="A37" s="3"/>
      <c r="B37" s="12">
        <v>844</v>
      </c>
      <c r="C37" s="3">
        <v>38</v>
      </c>
      <c r="D37" s="6">
        <v>1988</v>
      </c>
      <c r="E37" s="7">
        <v>859</v>
      </c>
      <c r="F37" s="38">
        <v>1</v>
      </c>
      <c r="G37" s="36">
        <f>(SUM($F$2:F37)/48*100)</f>
        <v>79.16666666666666</v>
      </c>
      <c r="H37" s="24"/>
    </row>
    <row r="38" spans="1:7" ht="15">
      <c r="A38" s="3"/>
      <c r="B38" s="7">
        <v>849</v>
      </c>
      <c r="C38" s="3">
        <v>39</v>
      </c>
      <c r="D38" s="11">
        <v>2001</v>
      </c>
      <c r="E38" s="12">
        <v>894</v>
      </c>
      <c r="F38" s="38">
        <v>1</v>
      </c>
      <c r="G38" s="36">
        <f>(SUM($F$2:F38)/48*100)</f>
        <v>81.25</v>
      </c>
    </row>
    <row r="39" spans="1:7" ht="15">
      <c r="A39" s="3"/>
      <c r="B39" s="7">
        <v>859</v>
      </c>
      <c r="C39">
        <v>40</v>
      </c>
      <c r="D39" s="6">
        <v>1970</v>
      </c>
      <c r="E39" s="7">
        <v>896</v>
      </c>
      <c r="F39" s="38">
        <v>1</v>
      </c>
      <c r="G39" s="36">
        <f>(SUM($F$2:F39)/48*100)</f>
        <v>83.33333333333334</v>
      </c>
    </row>
    <row r="40" spans="1:7" ht="15">
      <c r="A40" s="3"/>
      <c r="B40" s="12">
        <v>894</v>
      </c>
      <c r="C40" s="3">
        <v>41</v>
      </c>
      <c r="D40" s="6">
        <v>1995</v>
      </c>
      <c r="E40" s="7">
        <v>901</v>
      </c>
      <c r="F40" s="85">
        <v>2</v>
      </c>
      <c r="G40" s="36">
        <f>(SUM($F$2:F40)/48*100)</f>
        <v>87.5</v>
      </c>
    </row>
    <row r="41" spans="1:7" ht="15">
      <c r="A41" s="8"/>
      <c r="B41" s="7">
        <v>896</v>
      </c>
      <c r="C41">
        <v>43</v>
      </c>
      <c r="D41" s="11">
        <v>2004</v>
      </c>
      <c r="E41" s="12">
        <v>904</v>
      </c>
      <c r="F41" s="38">
        <v>1</v>
      </c>
      <c r="G41" s="36">
        <f>(SUM($F$2:F41)/48*100)</f>
        <v>89.58333333333334</v>
      </c>
    </row>
    <row r="42" spans="1:7" ht="15">
      <c r="A42" s="8"/>
      <c r="B42" s="7">
        <v>901</v>
      </c>
      <c r="C42" s="3">
        <v>44</v>
      </c>
      <c r="D42" s="6">
        <v>1999</v>
      </c>
      <c r="E42" s="7">
        <v>917</v>
      </c>
      <c r="F42" s="38">
        <v>1</v>
      </c>
      <c r="G42" s="36">
        <f>(SUM($F$2:F42)/48*100)</f>
        <v>91.66666666666666</v>
      </c>
    </row>
    <row r="43" spans="1:7" ht="15">
      <c r="A43" s="8"/>
      <c r="B43" s="84">
        <v>901</v>
      </c>
      <c r="C43" s="3">
        <v>45</v>
      </c>
      <c r="D43" s="6">
        <v>1974</v>
      </c>
      <c r="E43" s="7">
        <v>944</v>
      </c>
      <c r="F43" s="38">
        <v>1</v>
      </c>
      <c r="G43" s="36">
        <f>(SUM($F$2:F43)/48*100)</f>
        <v>93.75</v>
      </c>
    </row>
    <row r="44" spans="1:7" ht="15">
      <c r="A44" s="3"/>
      <c r="B44" s="12">
        <v>904</v>
      </c>
      <c r="C44">
        <v>46</v>
      </c>
      <c r="D44" s="11">
        <v>2000</v>
      </c>
      <c r="E44" s="12">
        <v>946</v>
      </c>
      <c r="F44" s="38">
        <v>1</v>
      </c>
      <c r="G44" s="36">
        <f>(SUM($F$2:F44)/48*100)</f>
        <v>95.83333333333334</v>
      </c>
    </row>
    <row r="45" spans="1:7" ht="15">
      <c r="A45" s="3"/>
      <c r="B45" s="7">
        <v>917</v>
      </c>
      <c r="C45" s="3">
        <v>47</v>
      </c>
      <c r="D45" s="6">
        <v>1980</v>
      </c>
      <c r="E45" s="7">
        <v>976</v>
      </c>
      <c r="F45" s="38">
        <v>1</v>
      </c>
      <c r="G45" s="36">
        <f>(SUM($F$2:F45)/48*100)</f>
        <v>97.91666666666666</v>
      </c>
    </row>
    <row r="46" spans="1:7" ht="15">
      <c r="A46" s="8"/>
      <c r="B46" s="7">
        <v>944</v>
      </c>
      <c r="C46" s="3">
        <v>48</v>
      </c>
      <c r="D46" s="14">
        <v>1981</v>
      </c>
      <c r="E46" s="15">
        <v>1000</v>
      </c>
      <c r="F46" s="38">
        <v>1</v>
      </c>
      <c r="G46" s="36">
        <f>(SUM($F$2:F46)/48*100)</f>
        <v>100</v>
      </c>
    </row>
    <row r="47" spans="1:6" ht="15">
      <c r="A47" s="3"/>
      <c r="B47" s="12">
        <v>946</v>
      </c>
      <c r="C47" s="3"/>
      <c r="F47" s="1"/>
    </row>
    <row r="48" spans="1:7" ht="15">
      <c r="A48" s="8"/>
      <c r="B48" s="7">
        <v>976</v>
      </c>
      <c r="C48" s="1"/>
      <c r="D48" s="5"/>
      <c r="E48" s="4"/>
      <c r="F48" s="1"/>
      <c r="G48" s="2"/>
    </row>
    <row r="49" spans="1:7" ht="15">
      <c r="A49" s="3"/>
      <c r="B49" s="15">
        <v>1000</v>
      </c>
      <c r="C49" s="1"/>
      <c r="D49" s="5"/>
      <c r="E49" s="4"/>
      <c r="G49" s="2"/>
    </row>
    <row r="50" spans="1:2" ht="15">
      <c r="A50" s="3"/>
      <c r="B50" s="3"/>
    </row>
    <row r="51" spans="1:2" ht="15">
      <c r="A51" s="1"/>
      <c r="B51" s="1"/>
    </row>
    <row r="52" spans="1:2" ht="15">
      <c r="A52" s="1"/>
      <c r="B52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3"/>
  <sheetViews>
    <sheetView zoomScalePageLayoutView="0" workbookViewId="0" topLeftCell="A1">
      <selection activeCell="A1" sqref="A1"/>
    </sheetView>
  </sheetViews>
  <sheetFormatPr defaultColWidth="9.140625" defaultRowHeight="15"/>
  <cols>
    <col min="7" max="8" width="9.140625" style="24" customWidth="1"/>
  </cols>
  <sheetData>
    <row r="1" spans="1:8" ht="15">
      <c r="A1" s="3"/>
      <c r="B1" s="3"/>
      <c r="C1" s="3"/>
      <c r="F1" s="42" t="s">
        <v>4</v>
      </c>
      <c r="G1" s="37" t="s">
        <v>5</v>
      </c>
      <c r="H1"/>
    </row>
    <row r="2" spans="1:12" ht="15">
      <c r="A2" s="3"/>
      <c r="B2" s="3"/>
      <c r="C2" s="7">
        <v>168</v>
      </c>
      <c r="D2" s="6">
        <v>1968</v>
      </c>
      <c r="E2" s="7">
        <v>168</v>
      </c>
      <c r="F2" s="79">
        <v>1</v>
      </c>
      <c r="G2" s="35">
        <f>F2/110*100</f>
        <v>0.9090909090909091</v>
      </c>
      <c r="H2"/>
      <c r="K2" t="s">
        <v>6</v>
      </c>
      <c r="L2" s="45">
        <f>AVERAGE(C2:C111)</f>
        <v>346.8454545454546</v>
      </c>
    </row>
    <row r="3" spans="1:12" ht="15">
      <c r="A3" s="3"/>
      <c r="B3" s="3"/>
      <c r="C3" s="7">
        <v>178</v>
      </c>
      <c r="D3" s="6">
        <v>1903</v>
      </c>
      <c r="E3" s="7">
        <v>178</v>
      </c>
      <c r="F3" s="79">
        <v>1</v>
      </c>
      <c r="G3" s="36">
        <f>(SUM($F$2:F3)/110*100)</f>
        <v>1.8181818181818181</v>
      </c>
      <c r="H3"/>
      <c r="K3" t="s">
        <v>7</v>
      </c>
      <c r="L3" s="45">
        <f>STDEV(C2:C111)</f>
        <v>105.02268748897151</v>
      </c>
    </row>
    <row r="4" spans="1:8" ht="15">
      <c r="A4" s="3"/>
      <c r="B4" s="3"/>
      <c r="C4" s="7">
        <v>180</v>
      </c>
      <c r="D4" s="11">
        <v>1990</v>
      </c>
      <c r="E4" s="7">
        <v>180</v>
      </c>
      <c r="F4" s="79">
        <v>1</v>
      </c>
      <c r="G4" s="36">
        <f>(SUM($F$2:F4)/110*100)</f>
        <v>2.727272727272727</v>
      </c>
      <c r="H4"/>
    </row>
    <row r="5" spans="1:8" ht="15">
      <c r="A5" s="3"/>
      <c r="B5" s="3"/>
      <c r="C5" s="7">
        <v>182</v>
      </c>
      <c r="D5" s="6">
        <v>1949</v>
      </c>
      <c r="E5" s="7">
        <v>182</v>
      </c>
      <c r="F5" s="79">
        <v>1</v>
      </c>
      <c r="G5" s="36">
        <f>(SUM($F$2:F5)/110*100)</f>
        <v>3.6363636363636362</v>
      </c>
      <c r="H5"/>
    </row>
    <row r="6" spans="1:8" ht="15">
      <c r="A6" s="3"/>
      <c r="B6" s="3"/>
      <c r="C6" s="7">
        <v>186</v>
      </c>
      <c r="D6" s="6">
        <v>1972</v>
      </c>
      <c r="E6" s="7">
        <v>186</v>
      </c>
      <c r="F6" s="79">
        <v>1</v>
      </c>
      <c r="G6" s="36">
        <f>(SUM($F$2:F6)/110*100)</f>
        <v>4.545454545454546</v>
      </c>
      <c r="H6"/>
    </row>
    <row r="7" spans="1:8" ht="15">
      <c r="A7" s="3"/>
      <c r="B7" s="3"/>
      <c r="C7" s="7">
        <v>188</v>
      </c>
      <c r="D7" s="6">
        <v>1962</v>
      </c>
      <c r="E7" s="7">
        <v>188</v>
      </c>
      <c r="F7" s="79">
        <v>1</v>
      </c>
      <c r="G7" s="36">
        <f>(SUM($F$2:F7)/110*100)</f>
        <v>5.454545454545454</v>
      </c>
      <c r="H7"/>
    </row>
    <row r="8" spans="1:8" ht="15">
      <c r="A8" s="3"/>
      <c r="B8" s="3"/>
      <c r="C8" s="7">
        <v>191</v>
      </c>
      <c r="D8" s="11">
        <v>1993</v>
      </c>
      <c r="E8" s="7">
        <v>191</v>
      </c>
      <c r="F8" s="79">
        <v>1</v>
      </c>
      <c r="G8" s="36">
        <f>(SUM($F$2:F8)/110*100)</f>
        <v>6.363636363636363</v>
      </c>
      <c r="H8"/>
    </row>
    <row r="9" spans="1:8" ht="15">
      <c r="A9" s="3"/>
      <c r="B9" s="3"/>
      <c r="C9" s="7">
        <v>193</v>
      </c>
      <c r="D9" s="6">
        <v>1961</v>
      </c>
      <c r="E9" s="7">
        <v>193</v>
      </c>
      <c r="F9" s="79">
        <v>1</v>
      </c>
      <c r="G9" s="36">
        <f>(SUM($F$2:F9)/110*100)</f>
        <v>7.2727272727272725</v>
      </c>
      <c r="H9"/>
    </row>
    <row r="10" spans="1:8" ht="15">
      <c r="A10" s="3"/>
      <c r="B10" s="3"/>
      <c r="C10" s="7">
        <v>203</v>
      </c>
      <c r="D10" s="6">
        <v>2007</v>
      </c>
      <c r="E10" s="7">
        <v>203</v>
      </c>
      <c r="F10" s="79">
        <v>1</v>
      </c>
      <c r="G10" s="36">
        <f>(SUM($F$2:F10)/110*100)</f>
        <v>8.181818181818182</v>
      </c>
      <c r="H10"/>
    </row>
    <row r="11" spans="1:8" ht="15">
      <c r="A11" s="3"/>
      <c r="B11" s="3"/>
      <c r="C11" s="7">
        <v>204</v>
      </c>
      <c r="D11" s="6">
        <v>1946</v>
      </c>
      <c r="E11" s="7">
        <v>204</v>
      </c>
      <c r="F11" s="79">
        <v>1</v>
      </c>
      <c r="G11" s="36">
        <f>(SUM($F$2:F11)/110*100)</f>
        <v>9.090909090909092</v>
      </c>
      <c r="H11"/>
    </row>
    <row r="12" spans="1:8" ht="15">
      <c r="A12" s="3"/>
      <c r="B12" s="3"/>
      <c r="C12" s="7">
        <v>209</v>
      </c>
      <c r="D12" s="6">
        <v>1959</v>
      </c>
      <c r="E12" s="7">
        <v>209</v>
      </c>
      <c r="F12" s="79">
        <v>1</v>
      </c>
      <c r="G12" s="36">
        <f>(SUM($F$2:F12)/110*100)</f>
        <v>10</v>
      </c>
      <c r="H12"/>
    </row>
    <row r="13" spans="1:8" ht="15">
      <c r="A13" s="3"/>
      <c r="B13" s="3"/>
      <c r="C13" s="7">
        <v>210</v>
      </c>
      <c r="D13" s="6">
        <v>1906</v>
      </c>
      <c r="E13" s="7">
        <v>210</v>
      </c>
      <c r="F13" s="79">
        <v>2</v>
      </c>
      <c r="G13" s="36">
        <f>(SUM($F$2:F13)/110*100)</f>
        <v>11.818181818181818</v>
      </c>
      <c r="H13"/>
    </row>
    <row r="14" spans="1:8" ht="15">
      <c r="A14" s="3"/>
      <c r="B14" s="3"/>
      <c r="C14" s="7">
        <v>210</v>
      </c>
      <c r="D14" s="11">
        <v>1983</v>
      </c>
      <c r="E14" s="7">
        <v>216</v>
      </c>
      <c r="F14" s="79">
        <v>1</v>
      </c>
      <c r="G14" s="36">
        <f>(SUM($F$2:F14)/110*100)</f>
        <v>12.727272727272727</v>
      </c>
      <c r="H14"/>
    </row>
    <row r="15" spans="1:8" ht="15">
      <c r="A15" s="3"/>
      <c r="B15" s="3"/>
      <c r="C15" s="7">
        <v>216</v>
      </c>
      <c r="D15" s="6">
        <v>1964</v>
      </c>
      <c r="E15" s="7">
        <v>219</v>
      </c>
      <c r="F15" s="79">
        <v>1</v>
      </c>
      <c r="G15" s="36">
        <f>(SUM($F$2:F15)/110*100)</f>
        <v>13.636363636363635</v>
      </c>
      <c r="H15"/>
    </row>
    <row r="16" spans="1:8" ht="15">
      <c r="A16" s="3"/>
      <c r="B16" s="3"/>
      <c r="C16" s="7">
        <v>219</v>
      </c>
      <c r="D16" s="6">
        <v>1973</v>
      </c>
      <c r="E16" s="7">
        <v>221</v>
      </c>
      <c r="F16" s="79">
        <v>1</v>
      </c>
      <c r="G16" s="36">
        <f>(SUM($F$2:F16)/110*100)</f>
        <v>14.545454545454545</v>
      </c>
      <c r="H16"/>
    </row>
    <row r="17" spans="1:8" ht="15">
      <c r="A17" s="3"/>
      <c r="B17" s="3"/>
      <c r="C17" s="7">
        <v>221</v>
      </c>
      <c r="D17" s="6">
        <v>1960</v>
      </c>
      <c r="E17" s="7">
        <v>222</v>
      </c>
      <c r="F17" s="79">
        <v>1</v>
      </c>
      <c r="G17" s="36">
        <f>(SUM($F$2:F17)/110*100)</f>
        <v>15.454545454545453</v>
      </c>
      <c r="H17"/>
    </row>
    <row r="18" spans="1:8" ht="15">
      <c r="A18" s="3"/>
      <c r="B18" s="3"/>
      <c r="C18" s="7">
        <v>222</v>
      </c>
      <c r="D18" s="6">
        <v>1905</v>
      </c>
      <c r="E18" s="7">
        <v>223</v>
      </c>
      <c r="F18" s="79">
        <v>2</v>
      </c>
      <c r="G18" s="36">
        <f>(SUM($F$2:F18)/110*100)</f>
        <v>17.272727272727273</v>
      </c>
      <c r="H18"/>
    </row>
    <row r="19" spans="1:8" ht="15.75" thickBot="1">
      <c r="A19" s="3"/>
      <c r="B19" s="3"/>
      <c r="C19" s="7">
        <v>223</v>
      </c>
      <c r="D19" s="6">
        <v>1918</v>
      </c>
      <c r="E19" s="7">
        <v>225</v>
      </c>
      <c r="F19" s="79">
        <v>1</v>
      </c>
      <c r="G19" s="36">
        <f>(SUM($F$2:F19)/110*100)</f>
        <v>18.181818181818183</v>
      </c>
      <c r="H19"/>
    </row>
    <row r="20" spans="1:16" ht="15">
      <c r="A20" s="3"/>
      <c r="B20" s="3"/>
      <c r="C20" s="7">
        <v>223</v>
      </c>
      <c r="D20" s="6">
        <v>1921</v>
      </c>
      <c r="E20" s="7">
        <v>226</v>
      </c>
      <c r="F20" s="79">
        <v>2</v>
      </c>
      <c r="G20" s="36">
        <f>(SUM($F$2:F20)/110*100)</f>
        <v>20</v>
      </c>
      <c r="H20"/>
      <c r="L20" s="75" t="s">
        <v>5</v>
      </c>
      <c r="M20" s="62" t="s">
        <v>10</v>
      </c>
      <c r="N20" s="62" t="s">
        <v>9</v>
      </c>
      <c r="O20" s="63" t="s">
        <v>11</v>
      </c>
      <c r="P20" s="64" t="s">
        <v>8</v>
      </c>
    </row>
    <row r="21" spans="1:16" ht="15">
      <c r="A21" s="3"/>
      <c r="B21" s="3"/>
      <c r="C21" s="7">
        <v>225</v>
      </c>
      <c r="D21" s="6">
        <v>1928</v>
      </c>
      <c r="E21" s="7">
        <v>233</v>
      </c>
      <c r="F21" s="79">
        <v>1</v>
      </c>
      <c r="G21" s="36">
        <f>(SUM($F$2:F21)/110*100)</f>
        <v>20.909090909090907</v>
      </c>
      <c r="H21"/>
      <c r="L21" s="80"/>
      <c r="M21" s="67"/>
      <c r="N21" s="67"/>
      <c r="O21" s="81"/>
      <c r="P21" s="82"/>
    </row>
    <row r="22" spans="1:16" ht="15">
      <c r="A22" s="3"/>
      <c r="B22" s="3"/>
      <c r="C22" s="7">
        <v>226</v>
      </c>
      <c r="D22" s="6">
        <v>1911</v>
      </c>
      <c r="E22" s="7">
        <v>234</v>
      </c>
      <c r="F22" s="79">
        <v>1</v>
      </c>
      <c r="G22" s="36">
        <f>(SUM($F$2:F22)/110*100)</f>
        <v>21.818181818181817</v>
      </c>
      <c r="H22"/>
      <c r="L22" s="65"/>
      <c r="M22" s="48"/>
      <c r="O22" s="67"/>
      <c r="P22" s="68"/>
    </row>
    <row r="23" spans="1:16" ht="15">
      <c r="A23" s="3"/>
      <c r="B23" s="3"/>
      <c r="C23" s="7">
        <v>226</v>
      </c>
      <c r="D23" s="11">
        <v>1981</v>
      </c>
      <c r="E23" s="7">
        <v>236</v>
      </c>
      <c r="F23" s="79">
        <v>1</v>
      </c>
      <c r="G23" s="36">
        <f>(SUM($F$2:F23)/110*100)</f>
        <v>22.727272727272727</v>
      </c>
      <c r="H23"/>
      <c r="L23" s="65">
        <f>(1-M23)*100</f>
        <v>99</v>
      </c>
      <c r="M23" s="66">
        <v>0.01</v>
      </c>
      <c r="N23" s="67">
        <v>2.32635</v>
      </c>
      <c r="O23" s="67">
        <f aca="true" t="shared" si="0" ref="O23:O36">$L$3*N23</f>
        <v>244.3195290399689</v>
      </c>
      <c r="P23" s="68">
        <f aca="true" t="shared" si="1" ref="P23:P30">$L$2+O23</f>
        <v>591.1649835854234</v>
      </c>
    </row>
    <row r="24" spans="1:16" ht="15">
      <c r="A24" s="3"/>
      <c r="B24" s="3"/>
      <c r="C24" s="7">
        <v>233</v>
      </c>
      <c r="D24" s="6">
        <v>1904</v>
      </c>
      <c r="E24" s="7">
        <v>250</v>
      </c>
      <c r="F24" s="79">
        <v>1</v>
      </c>
      <c r="G24" s="36">
        <f>(SUM($F$2:F24)/110*100)</f>
        <v>23.636363636363637</v>
      </c>
      <c r="H24"/>
      <c r="L24" s="65">
        <f aca="true" t="shared" si="2" ref="L24:L36">(1-M24)*100</f>
        <v>98</v>
      </c>
      <c r="M24" s="66">
        <v>0.02</v>
      </c>
      <c r="N24" s="67">
        <v>2.05375</v>
      </c>
      <c r="O24" s="67">
        <f t="shared" si="0"/>
        <v>215.69034443047525</v>
      </c>
      <c r="P24" s="68">
        <f t="shared" si="1"/>
        <v>562.5357989759298</v>
      </c>
    </row>
    <row r="25" spans="1:16" ht="15">
      <c r="A25" s="3"/>
      <c r="B25" s="3"/>
      <c r="C25" s="7">
        <v>234</v>
      </c>
      <c r="D25" s="6">
        <v>1997</v>
      </c>
      <c r="E25" s="7">
        <v>252</v>
      </c>
      <c r="F25" s="79">
        <v>1</v>
      </c>
      <c r="G25" s="36">
        <f>(SUM($F$2:F25)/110*100)</f>
        <v>24.545454545454547</v>
      </c>
      <c r="H25"/>
      <c r="L25" s="65">
        <f t="shared" si="2"/>
        <v>95</v>
      </c>
      <c r="M25" s="66">
        <v>0.05</v>
      </c>
      <c r="N25" s="67">
        <v>1.64485</v>
      </c>
      <c r="O25" s="67">
        <f t="shared" si="0"/>
        <v>172.7465675162348</v>
      </c>
      <c r="P25" s="68">
        <f t="shared" si="1"/>
        <v>519.5920220616894</v>
      </c>
    </row>
    <row r="26" spans="1:16" ht="15">
      <c r="A26" s="3"/>
      <c r="B26" s="3"/>
      <c r="C26" s="7">
        <v>236</v>
      </c>
      <c r="D26" s="6">
        <v>1908</v>
      </c>
      <c r="E26" s="7">
        <v>266</v>
      </c>
      <c r="F26" s="79">
        <v>1</v>
      </c>
      <c r="G26" s="36">
        <f>(SUM($F$2:F26)/110*100)</f>
        <v>25.454545454545453</v>
      </c>
      <c r="H26"/>
      <c r="L26" s="65">
        <f t="shared" si="2"/>
        <v>90</v>
      </c>
      <c r="M26" s="66">
        <v>0.1</v>
      </c>
      <c r="N26" s="67">
        <v>1.28155</v>
      </c>
      <c r="O26" s="67">
        <f t="shared" si="0"/>
        <v>134.59182515149143</v>
      </c>
      <c r="P26" s="68">
        <f t="shared" si="1"/>
        <v>481.437279696946</v>
      </c>
    </row>
    <row r="27" spans="1:16" ht="15">
      <c r="A27" s="3"/>
      <c r="B27" s="3"/>
      <c r="C27" s="7">
        <v>250</v>
      </c>
      <c r="D27" s="6">
        <v>1943</v>
      </c>
      <c r="E27" s="7">
        <v>274</v>
      </c>
      <c r="F27" s="79">
        <v>1</v>
      </c>
      <c r="G27" s="36">
        <f>(SUM($F$2:F27)/110*100)</f>
        <v>26.36363636363636</v>
      </c>
      <c r="H27"/>
      <c r="L27" s="65">
        <f t="shared" si="2"/>
        <v>80</v>
      </c>
      <c r="M27" s="66">
        <v>0.2</v>
      </c>
      <c r="N27" s="67">
        <v>0.84162</v>
      </c>
      <c r="O27" s="67">
        <f t="shared" si="0"/>
        <v>88.38919424446821</v>
      </c>
      <c r="P27" s="68">
        <f t="shared" si="1"/>
        <v>435.2346487899228</v>
      </c>
    </row>
    <row r="28" spans="1:16" ht="15">
      <c r="A28" s="3"/>
      <c r="B28" s="3"/>
      <c r="C28" s="7">
        <v>252</v>
      </c>
      <c r="D28" s="11">
        <v>1980</v>
      </c>
      <c r="E28" s="7">
        <v>280</v>
      </c>
      <c r="F28" s="79">
        <v>1</v>
      </c>
      <c r="G28" s="36">
        <f>(SUM($F$2:F28)/110*100)</f>
        <v>27.27272727272727</v>
      </c>
      <c r="H28"/>
      <c r="L28" s="65">
        <f t="shared" si="2"/>
        <v>70</v>
      </c>
      <c r="M28" s="66">
        <v>0.3</v>
      </c>
      <c r="N28" s="67">
        <v>0.5244</v>
      </c>
      <c r="O28" s="67">
        <f t="shared" si="0"/>
        <v>55.07389731921666</v>
      </c>
      <c r="P28" s="68">
        <f t="shared" si="1"/>
        <v>401.9193518646712</v>
      </c>
    </row>
    <row r="29" spans="1:16" ht="15">
      <c r="A29" s="3"/>
      <c r="B29" s="3"/>
      <c r="C29" s="7">
        <v>266</v>
      </c>
      <c r="D29" s="6">
        <v>1992</v>
      </c>
      <c r="E29" s="7">
        <v>282</v>
      </c>
      <c r="F29" s="79">
        <v>1</v>
      </c>
      <c r="G29" s="36">
        <f>(SUM($F$2:F29)/110*100)</f>
        <v>28.18181818181818</v>
      </c>
      <c r="H29"/>
      <c r="L29" s="65">
        <f t="shared" si="2"/>
        <v>60</v>
      </c>
      <c r="M29" s="66">
        <v>0.4</v>
      </c>
      <c r="N29" s="67">
        <v>0.25335</v>
      </c>
      <c r="O29" s="67">
        <f t="shared" si="0"/>
        <v>26.607497875330935</v>
      </c>
      <c r="P29" s="68">
        <f t="shared" si="1"/>
        <v>373.4529524207855</v>
      </c>
    </row>
    <row r="30" spans="1:16" ht="15">
      <c r="A30" s="3"/>
      <c r="B30" s="3"/>
      <c r="C30" s="7">
        <v>274</v>
      </c>
      <c r="D30" s="6">
        <v>1934</v>
      </c>
      <c r="E30" s="7">
        <v>284</v>
      </c>
      <c r="F30" s="79">
        <v>1</v>
      </c>
      <c r="G30" s="36">
        <f>(SUM($F$2:F30)/110*100)</f>
        <v>29.09090909090909</v>
      </c>
      <c r="H30"/>
      <c r="L30" s="65">
        <f t="shared" si="2"/>
        <v>50</v>
      </c>
      <c r="M30" s="66">
        <v>0.5</v>
      </c>
      <c r="N30" s="67">
        <v>0</v>
      </c>
      <c r="O30" s="67">
        <f t="shared" si="0"/>
        <v>0</v>
      </c>
      <c r="P30" s="68">
        <f t="shared" si="1"/>
        <v>346.8454545454546</v>
      </c>
    </row>
    <row r="31" spans="1:16" ht="15">
      <c r="A31" s="3"/>
      <c r="B31" s="3"/>
      <c r="C31" s="7">
        <v>280</v>
      </c>
      <c r="D31" s="11">
        <v>1984</v>
      </c>
      <c r="E31" s="7">
        <v>286</v>
      </c>
      <c r="F31" s="79">
        <v>1</v>
      </c>
      <c r="G31" s="36">
        <f>(SUM($F$2:F31)/110*100)</f>
        <v>30</v>
      </c>
      <c r="H31"/>
      <c r="J31" s="22"/>
      <c r="K31" s="22"/>
      <c r="L31" s="65">
        <f t="shared" si="2"/>
        <v>40</v>
      </c>
      <c r="M31" s="66">
        <v>0.6</v>
      </c>
      <c r="N31" s="67">
        <v>0.25335</v>
      </c>
      <c r="O31" s="67">
        <f t="shared" si="0"/>
        <v>26.607497875330935</v>
      </c>
      <c r="P31" s="68">
        <f aca="true" t="shared" si="3" ref="P31:P36">$L$2-O31</f>
        <v>320.23795667012365</v>
      </c>
    </row>
    <row r="32" spans="1:16" ht="15">
      <c r="A32" s="3"/>
      <c r="B32" s="3"/>
      <c r="C32" s="7">
        <v>282</v>
      </c>
      <c r="D32" s="6">
        <v>1927</v>
      </c>
      <c r="E32" s="7">
        <v>292</v>
      </c>
      <c r="F32" s="79">
        <v>1</v>
      </c>
      <c r="G32" s="36">
        <f>(SUM($F$2:F32)/110*100)</f>
        <v>30.909090909090907</v>
      </c>
      <c r="H32"/>
      <c r="L32" s="65">
        <f t="shared" si="2"/>
        <v>30.000000000000004</v>
      </c>
      <c r="M32" s="66">
        <v>0.7</v>
      </c>
      <c r="N32" s="67">
        <v>0.5244</v>
      </c>
      <c r="O32" s="67">
        <f t="shared" si="0"/>
        <v>55.07389731921666</v>
      </c>
      <c r="P32" s="68">
        <f t="shared" si="3"/>
        <v>291.7715572262379</v>
      </c>
    </row>
    <row r="33" spans="1:16" ht="15">
      <c r="A33" s="3"/>
      <c r="B33" s="3"/>
      <c r="C33" s="7">
        <v>284</v>
      </c>
      <c r="D33" s="6">
        <v>1955</v>
      </c>
      <c r="E33" s="7">
        <v>293</v>
      </c>
      <c r="F33" s="79">
        <v>1</v>
      </c>
      <c r="G33" s="36">
        <f>(SUM($F$2:F33)/110*100)</f>
        <v>31.818181818181817</v>
      </c>
      <c r="H33"/>
      <c r="L33" s="65">
        <f t="shared" si="2"/>
        <v>19.999999999999996</v>
      </c>
      <c r="M33" s="66">
        <v>0.8</v>
      </c>
      <c r="N33" s="69">
        <v>0.84162</v>
      </c>
      <c r="O33" s="67">
        <f t="shared" si="0"/>
        <v>88.38919424446821</v>
      </c>
      <c r="P33" s="68">
        <f t="shared" si="3"/>
        <v>258.45626030098634</v>
      </c>
    </row>
    <row r="34" spans="1:16" ht="15">
      <c r="A34" s="3"/>
      <c r="B34" s="3"/>
      <c r="C34" s="7">
        <v>286</v>
      </c>
      <c r="D34" s="6">
        <v>1951</v>
      </c>
      <c r="E34" s="7">
        <v>296</v>
      </c>
      <c r="F34" s="79">
        <v>1</v>
      </c>
      <c r="G34" s="36">
        <f>(SUM($F$2:F34)/110*100)</f>
        <v>32.72727272727273</v>
      </c>
      <c r="H34"/>
      <c r="L34" s="65">
        <f t="shared" si="2"/>
        <v>9.999999999999998</v>
      </c>
      <c r="M34" s="66">
        <v>0.9</v>
      </c>
      <c r="N34" s="67">
        <v>1.28155</v>
      </c>
      <c r="O34" s="67">
        <f t="shared" si="0"/>
        <v>134.59182515149143</v>
      </c>
      <c r="P34" s="68">
        <f t="shared" si="3"/>
        <v>212.25362939396314</v>
      </c>
    </row>
    <row r="35" spans="1:16" ht="15">
      <c r="A35" s="3"/>
      <c r="B35" s="3"/>
      <c r="C35" s="7">
        <v>292</v>
      </c>
      <c r="D35" s="6">
        <v>1948</v>
      </c>
      <c r="E35" s="7">
        <v>298</v>
      </c>
      <c r="F35" s="79">
        <v>1</v>
      </c>
      <c r="G35" s="36">
        <f>(SUM($F$2:F35)/110*100)</f>
        <v>33.63636363636363</v>
      </c>
      <c r="H35"/>
      <c r="L35" s="65">
        <f t="shared" si="2"/>
        <v>5.000000000000004</v>
      </c>
      <c r="M35" s="66">
        <v>0.95</v>
      </c>
      <c r="N35" s="69">
        <v>1.64485</v>
      </c>
      <c r="O35" s="67">
        <f t="shared" si="0"/>
        <v>172.7465675162348</v>
      </c>
      <c r="P35" s="68">
        <f t="shared" si="3"/>
        <v>174.09888702921978</v>
      </c>
    </row>
    <row r="36" spans="1:16" ht="15.75" thickBot="1">
      <c r="A36" s="3"/>
      <c r="B36" s="3"/>
      <c r="C36" s="7">
        <v>293</v>
      </c>
      <c r="D36" s="6">
        <v>1933</v>
      </c>
      <c r="E36" s="7">
        <v>301</v>
      </c>
      <c r="F36" s="79">
        <v>1</v>
      </c>
      <c r="G36" s="36">
        <f>(SUM($F$2:F36)/110*100)</f>
        <v>34.54545454545455</v>
      </c>
      <c r="H36"/>
      <c r="L36" s="70">
        <f t="shared" si="2"/>
        <v>1.0000000000000009</v>
      </c>
      <c r="M36" s="71">
        <v>0.99</v>
      </c>
      <c r="N36" s="72">
        <v>2.32635</v>
      </c>
      <c r="O36" s="73">
        <f t="shared" si="0"/>
        <v>244.3195290399689</v>
      </c>
      <c r="P36" s="74">
        <f t="shared" si="3"/>
        <v>102.52592550548567</v>
      </c>
    </row>
    <row r="37" spans="1:7" ht="15">
      <c r="A37" s="3"/>
      <c r="B37" s="3"/>
      <c r="C37" s="7">
        <v>296</v>
      </c>
      <c r="D37" s="6">
        <v>1902</v>
      </c>
      <c r="E37" s="7">
        <v>308</v>
      </c>
      <c r="F37" s="79">
        <v>1</v>
      </c>
      <c r="G37" s="36">
        <f>(SUM($F$2:F37)/110*100)</f>
        <v>35.45454545454545</v>
      </c>
    </row>
    <row r="38" spans="1:7" ht="15">
      <c r="A38" s="3"/>
      <c r="B38" s="3"/>
      <c r="C38" s="7">
        <v>298</v>
      </c>
      <c r="D38" s="6">
        <v>1923</v>
      </c>
      <c r="E38" s="7">
        <v>310</v>
      </c>
      <c r="F38" s="79">
        <v>1</v>
      </c>
      <c r="G38" s="36">
        <f>(SUM($F$2:F38)/110*100)</f>
        <v>36.36363636363637</v>
      </c>
    </row>
    <row r="39" spans="1:7" ht="15">
      <c r="A39" s="3"/>
      <c r="B39" s="3"/>
      <c r="C39" s="7">
        <v>301</v>
      </c>
      <c r="D39" s="11">
        <v>1986</v>
      </c>
      <c r="E39" s="7">
        <v>313</v>
      </c>
      <c r="F39" s="79">
        <v>1</v>
      </c>
      <c r="G39" s="36">
        <f>(SUM($F$2:F39)/110*100)</f>
        <v>37.27272727272727</v>
      </c>
    </row>
    <row r="40" spans="1:7" ht="15">
      <c r="A40" s="3"/>
      <c r="B40" s="3"/>
      <c r="C40" s="7">
        <v>308</v>
      </c>
      <c r="D40" s="6">
        <v>1917</v>
      </c>
      <c r="E40" s="7">
        <v>318</v>
      </c>
      <c r="F40" s="79">
        <v>1</v>
      </c>
      <c r="G40" s="36">
        <f>(SUM($F$2:F40)/110*100)</f>
        <v>38.18181818181819</v>
      </c>
    </row>
    <row r="41" spans="1:7" ht="15">
      <c r="A41" s="3"/>
      <c r="B41" s="3"/>
      <c r="C41" s="7">
        <v>310</v>
      </c>
      <c r="D41" s="6">
        <v>1957</v>
      </c>
      <c r="E41" s="7">
        <v>319</v>
      </c>
      <c r="F41" s="79">
        <v>1</v>
      </c>
      <c r="G41" s="36">
        <f>(SUM($F$2:F41)/110*100)</f>
        <v>39.09090909090909</v>
      </c>
    </row>
    <row r="42" spans="1:7" ht="15">
      <c r="A42" s="3"/>
      <c r="B42" s="3"/>
      <c r="C42" s="7">
        <v>313</v>
      </c>
      <c r="D42" s="6">
        <v>1925</v>
      </c>
      <c r="E42" s="7">
        <v>322</v>
      </c>
      <c r="F42" s="79">
        <v>1</v>
      </c>
      <c r="G42" s="36">
        <f>(SUM($F$2:F42)/110*100)</f>
        <v>40</v>
      </c>
    </row>
    <row r="43" spans="1:7" ht="15">
      <c r="A43" s="3"/>
      <c r="B43" s="3"/>
      <c r="C43" s="7">
        <v>318</v>
      </c>
      <c r="D43" s="11">
        <v>1988</v>
      </c>
      <c r="E43" s="7">
        <v>325</v>
      </c>
      <c r="F43" s="79">
        <v>1</v>
      </c>
      <c r="G43" s="36">
        <f>(SUM($F$2:F43)/110*100)</f>
        <v>40.909090909090914</v>
      </c>
    </row>
    <row r="44" spans="1:7" ht="15">
      <c r="A44" s="3"/>
      <c r="B44" s="3"/>
      <c r="C44" s="7">
        <v>319</v>
      </c>
      <c r="D44" s="11">
        <v>1982</v>
      </c>
      <c r="E44" s="7">
        <v>326</v>
      </c>
      <c r="F44" s="79">
        <v>2</v>
      </c>
      <c r="G44" s="36">
        <f>(SUM($F$2:F44)/110*100)</f>
        <v>42.72727272727273</v>
      </c>
    </row>
    <row r="45" spans="1:7" ht="15">
      <c r="A45" s="3"/>
      <c r="B45" s="3"/>
      <c r="C45" s="7">
        <v>322</v>
      </c>
      <c r="D45" s="11">
        <v>1987</v>
      </c>
      <c r="E45" s="7">
        <v>335</v>
      </c>
      <c r="F45" s="79">
        <v>1</v>
      </c>
      <c r="G45" s="36">
        <f>(SUM($F$2:F45)/110*100)</f>
        <v>43.63636363636363</v>
      </c>
    </row>
    <row r="46" spans="1:7" ht="15">
      <c r="A46" s="3"/>
      <c r="B46" s="3"/>
      <c r="C46" s="7">
        <v>325</v>
      </c>
      <c r="D46" s="6">
        <v>1995</v>
      </c>
      <c r="E46" s="7">
        <v>336</v>
      </c>
      <c r="F46" s="79">
        <v>1</v>
      </c>
      <c r="G46" s="36">
        <f>(SUM($F$2:F46)/110*100)</f>
        <v>44.54545454545455</v>
      </c>
    </row>
    <row r="47" spans="1:7" ht="15">
      <c r="A47" s="3"/>
      <c r="B47" s="3"/>
      <c r="C47" s="7">
        <v>326</v>
      </c>
      <c r="D47" s="6">
        <v>1932</v>
      </c>
      <c r="E47" s="7">
        <v>338</v>
      </c>
      <c r="F47" s="79">
        <v>1</v>
      </c>
      <c r="G47" s="36">
        <f>(SUM($F$2:F47)/110*100)</f>
        <v>45.45454545454545</v>
      </c>
    </row>
    <row r="48" spans="1:7" ht="15">
      <c r="A48" s="3"/>
      <c r="B48" s="3"/>
      <c r="C48" s="7">
        <v>326</v>
      </c>
      <c r="D48" s="6">
        <v>1998</v>
      </c>
      <c r="E48" s="7">
        <v>339</v>
      </c>
      <c r="F48" s="79">
        <v>1</v>
      </c>
      <c r="G48" s="36">
        <f>(SUM($F$2:F48)/110*100)</f>
        <v>46.36363636363636</v>
      </c>
    </row>
    <row r="49" spans="1:7" ht="15">
      <c r="A49" s="3"/>
      <c r="B49" s="3"/>
      <c r="C49" s="7">
        <v>335</v>
      </c>
      <c r="D49" s="6">
        <v>1967</v>
      </c>
      <c r="E49" s="7">
        <v>342</v>
      </c>
      <c r="F49" s="79">
        <v>1</v>
      </c>
      <c r="G49" s="36">
        <f>(SUM($F$2:F49)/110*100)</f>
        <v>47.27272727272727</v>
      </c>
    </row>
    <row r="50" spans="1:7" ht="15">
      <c r="A50" s="3"/>
      <c r="B50" s="3"/>
      <c r="C50" s="7">
        <v>336</v>
      </c>
      <c r="D50" s="6">
        <v>1935</v>
      </c>
      <c r="E50" s="7">
        <v>348</v>
      </c>
      <c r="F50" s="79">
        <v>2</v>
      </c>
      <c r="G50" s="36">
        <f>(SUM($F$2:F50)/110*100)</f>
        <v>49.09090909090909</v>
      </c>
    </row>
    <row r="51" spans="1:7" ht="15">
      <c r="A51" s="3"/>
      <c r="B51" s="3"/>
      <c r="C51" s="7">
        <v>338</v>
      </c>
      <c r="D51" s="6">
        <v>1922</v>
      </c>
      <c r="E51" s="7">
        <v>353</v>
      </c>
      <c r="F51" s="79">
        <v>2</v>
      </c>
      <c r="G51" s="36">
        <f>(SUM($F$2:F51)/110*100)</f>
        <v>50.90909090909091</v>
      </c>
    </row>
    <row r="52" spans="1:7" ht="15">
      <c r="A52" s="3"/>
      <c r="B52" s="3"/>
      <c r="C52" s="7">
        <v>339</v>
      </c>
      <c r="D52" s="6">
        <v>1920</v>
      </c>
      <c r="E52" s="7">
        <v>360</v>
      </c>
      <c r="F52" s="79">
        <v>1</v>
      </c>
      <c r="G52" s="36">
        <f>(SUM($F$2:F52)/110*100)</f>
        <v>51.81818181818182</v>
      </c>
    </row>
    <row r="53" spans="1:7" ht="15">
      <c r="A53" s="3"/>
      <c r="B53" s="3"/>
      <c r="C53" s="7">
        <v>342</v>
      </c>
      <c r="D53" s="6">
        <v>1996</v>
      </c>
      <c r="E53" s="7">
        <v>362</v>
      </c>
      <c r="F53" s="79">
        <v>1</v>
      </c>
      <c r="G53" s="36">
        <f>(SUM($F$2:F53)/110*100)</f>
        <v>52.72727272727272</v>
      </c>
    </row>
    <row r="54" spans="1:7" ht="15">
      <c r="A54" s="3"/>
      <c r="B54" s="3"/>
      <c r="C54" s="7">
        <v>348</v>
      </c>
      <c r="D54" s="6">
        <v>1910</v>
      </c>
      <c r="E54" s="7">
        <v>365</v>
      </c>
      <c r="F54" s="79">
        <v>1</v>
      </c>
      <c r="G54" s="36">
        <f>(SUM($F$2:F54)/110*100)</f>
        <v>53.63636363636364</v>
      </c>
    </row>
    <row r="55" spans="1:7" ht="15">
      <c r="A55" s="3"/>
      <c r="B55" s="3"/>
      <c r="C55" s="7">
        <v>348</v>
      </c>
      <c r="D55" s="6">
        <v>1929</v>
      </c>
      <c r="E55" s="12">
        <v>367</v>
      </c>
      <c r="F55" s="79">
        <v>1</v>
      </c>
      <c r="G55" s="36">
        <f>(SUM($F$2:F55)/110*100)</f>
        <v>54.54545454545454</v>
      </c>
    </row>
    <row r="56" spans="1:7" ht="15">
      <c r="A56" s="3"/>
      <c r="B56" s="3"/>
      <c r="C56" s="7">
        <v>353</v>
      </c>
      <c r="D56" s="6">
        <v>1994</v>
      </c>
      <c r="E56" s="7">
        <v>368</v>
      </c>
      <c r="F56" s="79">
        <v>1</v>
      </c>
      <c r="G56" s="36">
        <f>(SUM($F$2:F56)/110*100)</f>
        <v>55.45454545454545</v>
      </c>
    </row>
    <row r="57" spans="1:7" ht="15">
      <c r="A57" s="3"/>
      <c r="B57" s="3"/>
      <c r="C57" s="7">
        <v>353</v>
      </c>
      <c r="D57" s="6">
        <v>2004</v>
      </c>
      <c r="E57" s="7">
        <v>369</v>
      </c>
      <c r="F57" s="79">
        <v>1</v>
      </c>
      <c r="G57" s="36">
        <f>(SUM($F$2:F57)/110*100)</f>
        <v>56.36363636363636</v>
      </c>
    </row>
    <row r="58" spans="1:7" ht="15">
      <c r="A58" s="3"/>
      <c r="B58" s="3"/>
      <c r="C58" s="7">
        <v>360</v>
      </c>
      <c r="D58" s="6">
        <v>1966</v>
      </c>
      <c r="E58" s="7">
        <v>370</v>
      </c>
      <c r="F58" s="79">
        <v>2</v>
      </c>
      <c r="G58" s="36">
        <f>(SUM($F$2:F58)/110*100)</f>
        <v>58.18181818181818</v>
      </c>
    </row>
    <row r="59" spans="1:7" ht="15">
      <c r="A59" s="3"/>
      <c r="B59" s="3"/>
      <c r="C59" s="7">
        <v>362</v>
      </c>
      <c r="D59" s="6">
        <v>1950</v>
      </c>
      <c r="E59" s="7">
        <v>374</v>
      </c>
      <c r="F59" s="79">
        <v>2</v>
      </c>
      <c r="G59" s="36">
        <f>(SUM($F$2:F59)/110*100)</f>
        <v>60</v>
      </c>
    </row>
    <row r="60" spans="1:7" ht="15">
      <c r="A60" s="3"/>
      <c r="B60" s="3"/>
      <c r="C60" s="7">
        <v>365</v>
      </c>
      <c r="D60" s="6">
        <v>1958</v>
      </c>
      <c r="E60" s="7">
        <v>377</v>
      </c>
      <c r="F60" s="79">
        <v>1</v>
      </c>
      <c r="G60" s="36">
        <f>(SUM($F$2:F60)/110*100)</f>
        <v>60.909090909090914</v>
      </c>
    </row>
    <row r="61" spans="1:7" ht="15">
      <c r="A61" s="3"/>
      <c r="B61" s="3"/>
      <c r="C61" s="12">
        <v>367</v>
      </c>
      <c r="D61" s="11">
        <v>2008</v>
      </c>
      <c r="E61" s="7">
        <v>378</v>
      </c>
      <c r="F61" s="79">
        <v>1</v>
      </c>
      <c r="G61" s="36">
        <f>(SUM($F$2:F61)/110*100)</f>
        <v>61.81818181818181</v>
      </c>
    </row>
    <row r="62" spans="1:7" ht="15">
      <c r="A62" s="3"/>
      <c r="B62" s="3"/>
      <c r="C62" s="7">
        <v>368</v>
      </c>
      <c r="D62" s="6">
        <v>1930</v>
      </c>
      <c r="E62" s="7">
        <v>380</v>
      </c>
      <c r="F62" s="79">
        <v>1</v>
      </c>
      <c r="G62" s="36">
        <f>(SUM($F$2:F62)/110*100)</f>
        <v>62.727272727272734</v>
      </c>
    </row>
    <row r="63" spans="1:7" ht="15">
      <c r="A63" s="3"/>
      <c r="B63" s="3"/>
      <c r="C63" s="7">
        <v>369</v>
      </c>
      <c r="D63" s="6">
        <v>1926</v>
      </c>
      <c r="E63" s="7">
        <v>382</v>
      </c>
      <c r="F63" s="79">
        <v>1</v>
      </c>
      <c r="G63" s="36">
        <f>(SUM($F$2:F63)/110*100)</f>
        <v>63.63636363636363</v>
      </c>
    </row>
    <row r="64" spans="1:7" ht="15">
      <c r="A64" s="3"/>
      <c r="B64" s="3"/>
      <c r="C64" s="7">
        <v>370</v>
      </c>
      <c r="D64" s="6">
        <v>1907</v>
      </c>
      <c r="E64" s="7">
        <v>384</v>
      </c>
      <c r="F64" s="79">
        <v>1</v>
      </c>
      <c r="G64" s="36">
        <f>(SUM($F$2:F64)/110*100)</f>
        <v>64.54545454545455</v>
      </c>
    </row>
    <row r="65" spans="1:7" ht="15">
      <c r="A65" s="3"/>
      <c r="B65" s="3"/>
      <c r="C65" s="7">
        <v>370</v>
      </c>
      <c r="D65" s="6">
        <v>1916</v>
      </c>
      <c r="E65" s="7">
        <v>390</v>
      </c>
      <c r="F65" s="79">
        <v>1</v>
      </c>
      <c r="G65" s="36">
        <f>(SUM($F$2:F65)/110*100)</f>
        <v>65.45454545454545</v>
      </c>
    </row>
    <row r="66" spans="1:7" ht="15">
      <c r="A66" s="3"/>
      <c r="B66" s="3"/>
      <c r="C66" s="7">
        <v>374</v>
      </c>
      <c r="D66" s="6">
        <v>1914</v>
      </c>
      <c r="E66" s="7">
        <v>391</v>
      </c>
      <c r="F66" s="79">
        <v>1</v>
      </c>
      <c r="G66" s="36">
        <f>(SUM($F$2:F66)/110*100)</f>
        <v>66.36363636363637</v>
      </c>
    </row>
    <row r="67" spans="1:7" ht="15">
      <c r="A67" s="3"/>
      <c r="B67" s="3"/>
      <c r="C67" s="7">
        <v>374</v>
      </c>
      <c r="D67" s="6">
        <v>1954</v>
      </c>
      <c r="E67" s="7">
        <v>392</v>
      </c>
      <c r="F67" s="79">
        <v>1</v>
      </c>
      <c r="G67" s="36">
        <f>(SUM($F$2:F67)/110*100)</f>
        <v>67.27272727272727</v>
      </c>
    </row>
    <row r="68" spans="1:7" ht="15">
      <c r="A68" s="3"/>
      <c r="B68" s="3"/>
      <c r="C68" s="7">
        <v>377</v>
      </c>
      <c r="D68" s="6">
        <v>1938</v>
      </c>
      <c r="E68" s="7">
        <v>396</v>
      </c>
      <c r="F68" s="79">
        <v>1</v>
      </c>
      <c r="G68" s="36">
        <f>(SUM($F$2:F68)/110*100)</f>
        <v>68.18181818181817</v>
      </c>
    </row>
    <row r="69" spans="1:7" ht="15">
      <c r="A69" s="3"/>
      <c r="B69" s="3"/>
      <c r="C69" s="7">
        <v>378</v>
      </c>
      <c r="D69" s="6">
        <v>1931</v>
      </c>
      <c r="E69" s="7">
        <v>398</v>
      </c>
      <c r="F69" s="79">
        <v>1</v>
      </c>
      <c r="G69" s="36">
        <f>(SUM($F$2:F69)/110*100)</f>
        <v>69.0909090909091</v>
      </c>
    </row>
    <row r="70" spans="1:7" ht="15">
      <c r="A70" s="3"/>
      <c r="B70" s="3"/>
      <c r="C70" s="7">
        <v>380</v>
      </c>
      <c r="D70" s="6">
        <v>1909</v>
      </c>
      <c r="E70" s="7">
        <v>399</v>
      </c>
      <c r="F70" s="79">
        <v>1</v>
      </c>
      <c r="G70" s="36">
        <f>(SUM($F$2:F70)/110*100)</f>
        <v>70</v>
      </c>
    </row>
    <row r="71" spans="1:7" ht="15">
      <c r="A71" s="3"/>
      <c r="B71" s="3"/>
      <c r="C71" s="7">
        <v>382</v>
      </c>
      <c r="D71" s="6">
        <v>1913</v>
      </c>
      <c r="E71" s="7">
        <v>404</v>
      </c>
      <c r="F71" s="79">
        <v>1</v>
      </c>
      <c r="G71" s="36">
        <f>(SUM($F$2:F71)/110*100)</f>
        <v>70.9090909090909</v>
      </c>
    </row>
    <row r="72" spans="1:7" ht="15">
      <c r="A72" s="3"/>
      <c r="B72" s="3"/>
      <c r="C72" s="7">
        <v>384</v>
      </c>
      <c r="D72" s="6">
        <v>1924</v>
      </c>
      <c r="E72" s="7">
        <v>406</v>
      </c>
      <c r="F72" s="79">
        <v>1</v>
      </c>
      <c r="G72" s="36">
        <f>(SUM($F$2:F72)/110*100)</f>
        <v>71.81818181818181</v>
      </c>
    </row>
    <row r="73" spans="1:7" ht="15">
      <c r="A73" s="3"/>
      <c r="B73" s="3"/>
      <c r="C73" s="7">
        <v>390</v>
      </c>
      <c r="D73" s="6">
        <v>1912</v>
      </c>
      <c r="E73" s="7">
        <v>408</v>
      </c>
      <c r="F73" s="79">
        <v>1</v>
      </c>
      <c r="G73" s="36">
        <f>(SUM($F$2:F73)/110*100)</f>
        <v>72.72727272727273</v>
      </c>
    </row>
    <row r="74" spans="1:7" ht="15">
      <c r="A74" s="3"/>
      <c r="B74" s="3"/>
      <c r="C74" s="7">
        <v>391</v>
      </c>
      <c r="D74" s="6">
        <v>1947</v>
      </c>
      <c r="E74" s="7">
        <v>410</v>
      </c>
      <c r="F74" s="79">
        <v>1</v>
      </c>
      <c r="G74" s="36">
        <f>(SUM($F$2:F74)/110*100)</f>
        <v>73.63636363636363</v>
      </c>
    </row>
    <row r="75" spans="1:7" ht="15">
      <c r="A75" s="3"/>
      <c r="B75" s="3"/>
      <c r="C75" s="7">
        <v>392</v>
      </c>
      <c r="D75" s="6">
        <v>1952</v>
      </c>
      <c r="E75" s="7">
        <v>411</v>
      </c>
      <c r="F75" s="79">
        <v>1</v>
      </c>
      <c r="G75" s="36">
        <f>(SUM($F$2:F75)/110*100)</f>
        <v>74.54545454545455</v>
      </c>
    </row>
    <row r="76" spans="1:7" ht="15">
      <c r="A76" s="3"/>
      <c r="B76" s="3"/>
      <c r="C76" s="7">
        <v>396</v>
      </c>
      <c r="D76" s="6">
        <v>1936</v>
      </c>
      <c r="E76" s="7">
        <v>415</v>
      </c>
      <c r="F76" s="79">
        <v>1</v>
      </c>
      <c r="G76" s="36">
        <f>(SUM($F$2:F76)/110*100)</f>
        <v>75.45454545454545</v>
      </c>
    </row>
    <row r="77" spans="1:7" ht="15">
      <c r="A77" s="3"/>
      <c r="B77" s="3"/>
      <c r="C77" s="7">
        <v>398</v>
      </c>
      <c r="D77" s="6">
        <v>1945</v>
      </c>
      <c r="E77" s="7">
        <v>416</v>
      </c>
      <c r="F77" s="79">
        <v>1</v>
      </c>
      <c r="G77" s="36">
        <f>(SUM($F$2:F77)/110*100)</f>
        <v>76.36363636363637</v>
      </c>
    </row>
    <row r="78" spans="1:7" ht="15">
      <c r="A78" s="3"/>
      <c r="B78" s="3"/>
      <c r="C78" s="7">
        <v>399</v>
      </c>
      <c r="D78" s="6">
        <v>1944</v>
      </c>
      <c r="E78" s="7">
        <v>418</v>
      </c>
      <c r="F78" s="79">
        <v>1</v>
      </c>
      <c r="G78" s="36">
        <f>(SUM($F$2:F78)/110*100)</f>
        <v>77.27272727272727</v>
      </c>
    </row>
    <row r="79" spans="1:7" ht="15">
      <c r="A79" s="3"/>
      <c r="B79" s="3"/>
      <c r="C79" s="7">
        <v>404</v>
      </c>
      <c r="D79" s="6">
        <v>1915</v>
      </c>
      <c r="E79" s="7">
        <v>424</v>
      </c>
      <c r="F79" s="79">
        <v>2</v>
      </c>
      <c r="G79" s="36">
        <f>(SUM($F$2:F79)/110*100)</f>
        <v>79.0909090909091</v>
      </c>
    </row>
    <row r="80" spans="1:7" ht="15">
      <c r="A80" s="3"/>
      <c r="B80" s="3"/>
      <c r="C80" s="7">
        <v>406</v>
      </c>
      <c r="D80" s="6">
        <v>1942</v>
      </c>
      <c r="E80" s="12">
        <v>425</v>
      </c>
      <c r="F80" s="79">
        <v>1</v>
      </c>
      <c r="G80" s="36">
        <f>(SUM($F$2:F80)/110*100)</f>
        <v>80</v>
      </c>
    </row>
    <row r="81" spans="1:7" ht="15">
      <c r="A81" s="3"/>
      <c r="B81" s="3"/>
      <c r="C81" s="7">
        <v>408</v>
      </c>
      <c r="D81" s="6">
        <v>1919</v>
      </c>
      <c r="E81" s="7">
        <v>426</v>
      </c>
      <c r="F81" s="79">
        <v>1</v>
      </c>
      <c r="G81" s="36">
        <f>(SUM($F$2:F81)/110*100)</f>
        <v>80.9090909090909</v>
      </c>
    </row>
    <row r="82" spans="1:7" ht="15">
      <c r="A82" s="3"/>
      <c r="B82" s="3"/>
      <c r="C82" s="7">
        <v>410</v>
      </c>
      <c r="D82" s="6">
        <v>1971</v>
      </c>
      <c r="E82" s="7">
        <v>428</v>
      </c>
      <c r="F82" s="79">
        <v>2</v>
      </c>
      <c r="G82" s="36">
        <f>(SUM($F$2:F82)/110*100)</f>
        <v>82.72727272727273</v>
      </c>
    </row>
    <row r="83" spans="1:7" ht="15">
      <c r="A83" s="3"/>
      <c r="B83" s="3"/>
      <c r="C83" s="7">
        <v>411</v>
      </c>
      <c r="D83" s="11">
        <v>1989</v>
      </c>
      <c r="E83" s="7">
        <v>433</v>
      </c>
      <c r="F83" s="79">
        <v>2</v>
      </c>
      <c r="G83" s="36">
        <f>(SUM($F$2:F83)/110*100)</f>
        <v>84.54545454545455</v>
      </c>
    </row>
    <row r="84" spans="1:7" ht="15">
      <c r="A84" s="3"/>
      <c r="B84" s="3"/>
      <c r="C84" s="7">
        <v>415</v>
      </c>
      <c r="D84" s="6">
        <v>1970</v>
      </c>
      <c r="E84" s="7">
        <v>444</v>
      </c>
      <c r="F84" s="79">
        <v>1</v>
      </c>
      <c r="G84" s="36">
        <f>(SUM($F$2:F84)/110*100)</f>
        <v>85.45454545454545</v>
      </c>
    </row>
    <row r="85" spans="1:7" ht="15">
      <c r="A85" s="3"/>
      <c r="B85" s="3"/>
      <c r="C85" s="7">
        <v>416</v>
      </c>
      <c r="D85" s="6">
        <v>1937</v>
      </c>
      <c r="E85" s="7">
        <v>445</v>
      </c>
      <c r="F85" s="79">
        <v>1</v>
      </c>
      <c r="G85" s="36">
        <f>(SUM($F$2:F85)/110*100)</f>
        <v>86.36363636363636</v>
      </c>
    </row>
    <row r="86" spans="1:7" ht="15">
      <c r="A86" s="3"/>
      <c r="B86" s="3"/>
      <c r="C86" s="7">
        <v>418</v>
      </c>
      <c r="D86" s="11">
        <v>1978</v>
      </c>
      <c r="E86" s="7">
        <v>452</v>
      </c>
      <c r="F86" s="79">
        <v>1</v>
      </c>
      <c r="G86" s="36">
        <f>(SUM($F$2:F86)/110*100)</f>
        <v>87.27272727272727</v>
      </c>
    </row>
    <row r="87" spans="1:7" ht="15">
      <c r="A87" s="3"/>
      <c r="B87" s="3"/>
      <c r="C87" s="7">
        <v>424</v>
      </c>
      <c r="D87" s="11">
        <v>1991</v>
      </c>
      <c r="E87" s="12">
        <v>453</v>
      </c>
      <c r="F87" s="79">
        <v>1</v>
      </c>
      <c r="G87" s="36">
        <f>(SUM($F$2:F87)/110*100)</f>
        <v>88.18181818181819</v>
      </c>
    </row>
    <row r="88" spans="1:7" ht="15">
      <c r="A88" s="3"/>
      <c r="B88" s="3"/>
      <c r="C88" s="7">
        <v>424</v>
      </c>
      <c r="D88" s="11">
        <v>2002</v>
      </c>
      <c r="E88" s="7">
        <v>456</v>
      </c>
      <c r="F88" s="79">
        <v>2</v>
      </c>
      <c r="G88" s="36">
        <f>(SUM($F$2:F88)/110*100)</f>
        <v>90</v>
      </c>
    </row>
    <row r="89" spans="1:7" ht="15">
      <c r="A89" s="3"/>
      <c r="B89" s="3"/>
      <c r="C89" s="12">
        <v>425</v>
      </c>
      <c r="D89" s="11">
        <v>2001</v>
      </c>
      <c r="E89" s="7">
        <v>477</v>
      </c>
      <c r="F89" s="79">
        <v>1</v>
      </c>
      <c r="G89" s="36">
        <f>(SUM($F$2:F89)/110*100)</f>
        <v>90.9090909090909</v>
      </c>
    </row>
    <row r="90" spans="1:7" ht="15">
      <c r="A90" s="3"/>
      <c r="B90" s="3"/>
      <c r="C90" s="7">
        <v>426</v>
      </c>
      <c r="D90" s="6">
        <v>1953</v>
      </c>
      <c r="E90" s="7">
        <v>478</v>
      </c>
      <c r="F90" s="79">
        <v>1</v>
      </c>
      <c r="G90" s="36">
        <f>(SUM($F$2:F90)/110*100)</f>
        <v>91.81818181818183</v>
      </c>
    </row>
    <row r="91" spans="1:7" ht="15">
      <c r="A91" s="3"/>
      <c r="B91" s="3"/>
      <c r="C91" s="7">
        <v>428</v>
      </c>
      <c r="D91" s="6">
        <v>1901</v>
      </c>
      <c r="E91" s="7">
        <v>486</v>
      </c>
      <c r="F91" s="79">
        <v>2</v>
      </c>
      <c r="G91" s="36">
        <f>(SUM($F$2:F91)/110*100)</f>
        <v>93.63636363636364</v>
      </c>
    </row>
    <row r="92" spans="1:7" ht="15">
      <c r="A92" s="3"/>
      <c r="B92" s="3"/>
      <c r="C92" s="7">
        <v>428</v>
      </c>
      <c r="D92" s="11">
        <v>1977</v>
      </c>
      <c r="E92" s="7">
        <v>514</v>
      </c>
      <c r="F92" s="79">
        <v>1</v>
      </c>
      <c r="G92" s="36">
        <f>(SUM($F$2:F92)/110*100)</f>
        <v>94.54545454545455</v>
      </c>
    </row>
    <row r="93" spans="1:7" ht="15">
      <c r="A93" s="3"/>
      <c r="B93" s="3"/>
      <c r="C93" s="7">
        <v>433</v>
      </c>
      <c r="D93" s="6">
        <v>1939</v>
      </c>
      <c r="E93" s="7">
        <v>516</v>
      </c>
      <c r="F93" s="79">
        <v>1</v>
      </c>
      <c r="G93" s="36">
        <f>(SUM($F$2:F93)/110*100)</f>
        <v>95.45454545454545</v>
      </c>
    </row>
    <row r="94" spans="1:7" ht="15">
      <c r="A94" s="3"/>
      <c r="B94" s="3"/>
      <c r="C94" s="7">
        <v>433</v>
      </c>
      <c r="D94" s="6">
        <v>2009</v>
      </c>
      <c r="E94" s="7">
        <v>521</v>
      </c>
      <c r="F94" s="79">
        <v>1</v>
      </c>
      <c r="G94" s="36">
        <f>(SUM($F$2:F94)/110*100)</f>
        <v>96.36363636363636</v>
      </c>
    </row>
    <row r="95" spans="1:7" ht="15">
      <c r="A95" s="3"/>
      <c r="B95" s="3"/>
      <c r="C95" s="7">
        <v>444</v>
      </c>
      <c r="D95" s="6">
        <v>1956</v>
      </c>
      <c r="E95" s="7">
        <v>570</v>
      </c>
      <c r="F95" s="79">
        <v>1</v>
      </c>
      <c r="G95" s="36">
        <f>(SUM($F$2:F95)/110*100)</f>
        <v>97.27272727272728</v>
      </c>
    </row>
    <row r="96" spans="1:7" ht="15">
      <c r="A96" s="3"/>
      <c r="B96" s="3"/>
      <c r="C96" s="7">
        <v>445</v>
      </c>
      <c r="D96" s="6">
        <v>1985</v>
      </c>
      <c r="E96" s="7">
        <v>632</v>
      </c>
      <c r="F96" s="79">
        <v>1</v>
      </c>
      <c r="G96" s="36">
        <f>(SUM($F$2:F96)/110*100)</f>
        <v>98.18181818181819</v>
      </c>
    </row>
    <row r="97" spans="1:7" ht="15">
      <c r="A97" s="3"/>
      <c r="B97" s="3"/>
      <c r="C97" s="7">
        <v>452</v>
      </c>
      <c r="D97" s="6">
        <v>1941</v>
      </c>
      <c r="E97" s="7">
        <v>643</v>
      </c>
      <c r="F97" s="79">
        <v>1</v>
      </c>
      <c r="G97" s="36">
        <f>(SUM($F$2:F97)/110*100)</f>
        <v>99.0909090909091</v>
      </c>
    </row>
    <row r="98" spans="1:7" ht="15">
      <c r="A98" s="3"/>
      <c r="B98" s="3"/>
      <c r="C98" s="12">
        <v>453</v>
      </c>
      <c r="D98" s="11">
        <v>1975</v>
      </c>
      <c r="E98" s="15">
        <v>650</v>
      </c>
      <c r="F98" s="79">
        <v>1</v>
      </c>
      <c r="G98" s="36">
        <f>(SUM($F$2:F98)/110*100)</f>
        <v>100</v>
      </c>
    </row>
    <row r="99" spans="1:8" ht="15">
      <c r="A99" s="13"/>
      <c r="B99" s="13"/>
      <c r="C99" s="7">
        <v>456</v>
      </c>
      <c r="D99" s="6">
        <v>1940</v>
      </c>
      <c r="F99" s="3"/>
      <c r="H99" s="28"/>
    </row>
    <row r="100" spans="1:6" ht="15">
      <c r="A100" s="3"/>
      <c r="B100" s="3"/>
      <c r="C100" s="7">
        <v>456</v>
      </c>
      <c r="D100" s="6">
        <v>1976</v>
      </c>
      <c r="F100" s="3"/>
    </row>
    <row r="101" spans="1:7" ht="15">
      <c r="A101" s="8"/>
      <c r="B101" s="8"/>
      <c r="C101" s="7">
        <v>477</v>
      </c>
      <c r="D101" s="6">
        <v>1963</v>
      </c>
      <c r="G101" s="27"/>
    </row>
    <row r="102" spans="1:4" ht="15">
      <c r="A102" s="3"/>
      <c r="B102" s="3"/>
      <c r="C102" s="7">
        <v>478</v>
      </c>
      <c r="D102" s="11">
        <v>2003</v>
      </c>
    </row>
    <row r="103" spans="1:4" ht="15">
      <c r="A103" s="3"/>
      <c r="B103" s="3"/>
      <c r="C103" s="7">
        <v>486</v>
      </c>
      <c r="D103" s="6">
        <v>1965</v>
      </c>
    </row>
    <row r="104" spans="1:4" ht="15">
      <c r="A104" s="3"/>
      <c r="B104" s="3"/>
      <c r="C104" s="12">
        <v>486</v>
      </c>
      <c r="D104" s="11">
        <v>2005</v>
      </c>
    </row>
    <row r="105" spans="1:4" ht="15">
      <c r="A105" s="3"/>
      <c r="B105" s="3"/>
      <c r="C105" s="7">
        <v>514</v>
      </c>
      <c r="D105" s="6">
        <v>1974</v>
      </c>
    </row>
    <row r="106" spans="1:7" ht="15">
      <c r="A106" s="8"/>
      <c r="B106" s="8"/>
      <c r="C106" s="7">
        <v>516</v>
      </c>
      <c r="D106" s="11">
        <v>1979</v>
      </c>
      <c r="G106" s="27"/>
    </row>
    <row r="107" spans="1:4" ht="15">
      <c r="A107" s="3"/>
      <c r="B107" s="3"/>
      <c r="C107" s="7">
        <v>521</v>
      </c>
      <c r="D107" s="6">
        <v>2006</v>
      </c>
    </row>
    <row r="108" spans="1:4" ht="15">
      <c r="A108" s="3"/>
      <c r="B108" s="3"/>
      <c r="C108" s="7">
        <v>570</v>
      </c>
      <c r="D108" s="6">
        <v>1969</v>
      </c>
    </row>
    <row r="109" spans="1:4" ht="15">
      <c r="A109" s="3"/>
      <c r="B109" s="3"/>
      <c r="C109" s="7">
        <v>632</v>
      </c>
      <c r="D109" s="6">
        <v>2000</v>
      </c>
    </row>
    <row r="110" spans="1:4" ht="15">
      <c r="A110" s="8"/>
      <c r="B110" s="8"/>
      <c r="C110" s="7">
        <v>643</v>
      </c>
      <c r="D110" s="6">
        <v>2010</v>
      </c>
    </row>
    <row r="111" spans="1:4" ht="15">
      <c r="A111" s="10"/>
      <c r="B111" s="10"/>
      <c r="C111" s="15">
        <v>650</v>
      </c>
      <c r="D111" s="14">
        <v>1999</v>
      </c>
    </row>
    <row r="112" spans="1:3" ht="15">
      <c r="A112" s="3"/>
      <c r="B112" s="3"/>
      <c r="C112" s="3"/>
    </row>
    <row r="113" spans="1:9" ht="15">
      <c r="A113" s="3"/>
      <c r="B113" s="3"/>
      <c r="C113" s="3"/>
      <c r="I113" s="1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36"/>
  <sheetViews>
    <sheetView zoomScalePageLayoutView="0" workbookViewId="0" topLeftCell="A1">
      <selection activeCell="I32" sqref="I32"/>
    </sheetView>
  </sheetViews>
  <sheetFormatPr defaultColWidth="9.140625" defaultRowHeight="15"/>
  <cols>
    <col min="4" max="4" width="9.140625" style="92" customWidth="1"/>
    <col min="5" max="5" width="9.00390625" style="94" customWidth="1"/>
    <col min="28" max="28" width="11.421875" style="0" customWidth="1"/>
  </cols>
  <sheetData>
    <row r="1" spans="1:28" ht="15">
      <c r="A1" s="3"/>
      <c r="B1" s="3"/>
      <c r="C1" s="3"/>
      <c r="D1" s="56"/>
      <c r="E1" s="56"/>
      <c r="F1" s="42" t="s">
        <v>4</v>
      </c>
      <c r="G1" s="37" t="s">
        <v>5</v>
      </c>
      <c r="N1" t="s">
        <v>46</v>
      </c>
      <c r="P1" t="s">
        <v>55</v>
      </c>
      <c r="Y1" t="s">
        <v>10</v>
      </c>
      <c r="Z1" t="s">
        <v>48</v>
      </c>
      <c r="AA1" t="s">
        <v>49</v>
      </c>
      <c r="AB1" t="s">
        <v>50</v>
      </c>
    </row>
    <row r="2" spans="1:28" ht="15">
      <c r="A2" s="13"/>
      <c r="B2" s="13"/>
      <c r="C2" s="93">
        <v>178</v>
      </c>
      <c r="D2" s="91">
        <v>1990</v>
      </c>
      <c r="E2" s="93">
        <v>178</v>
      </c>
      <c r="F2" s="79">
        <v>1</v>
      </c>
      <c r="G2" s="35">
        <f>F2/30*100</f>
        <v>3.3333333333333335</v>
      </c>
      <c r="K2" t="s">
        <v>6</v>
      </c>
      <c r="L2" s="45">
        <f>AVERAGE(C2:C31)</f>
        <v>323.3</v>
      </c>
      <c r="X2">
        <f>(1-Y2)*100</f>
        <v>99</v>
      </c>
      <c r="Y2">
        <v>0.01</v>
      </c>
      <c r="Z2" s="44">
        <f>LOG(Y2)</f>
        <v>-2</v>
      </c>
      <c r="AA2" s="44">
        <f>-(Z2)</f>
        <v>2</v>
      </c>
      <c r="AB2" s="44">
        <f>AA2/$U$7</f>
        <v>1488.8415683521246</v>
      </c>
    </row>
    <row r="3" spans="1:28" ht="15">
      <c r="A3" s="3"/>
      <c r="B3" s="3"/>
      <c r="C3" s="93">
        <v>186</v>
      </c>
      <c r="D3" s="91">
        <v>1993</v>
      </c>
      <c r="E3" s="93">
        <v>186</v>
      </c>
      <c r="F3" s="79">
        <v>1</v>
      </c>
      <c r="G3" s="36">
        <f>(SUM($F$2:F3)/30*100)</f>
        <v>6.666666666666667</v>
      </c>
      <c r="K3" t="s">
        <v>7</v>
      </c>
      <c r="L3" s="45">
        <f>STDEV(C2:C31)</f>
        <v>99.60271080648354</v>
      </c>
      <c r="X3">
        <f aca="true" t="shared" si="0" ref="X3:X15">(1-Y3)*100</f>
        <v>98</v>
      </c>
      <c r="Y3">
        <v>0.02</v>
      </c>
      <c r="Z3" s="44">
        <f aca="true" t="shared" si="1" ref="Z3:Z15">LOG(Y3)</f>
        <v>-1.6989700043360187</v>
      </c>
      <c r="AA3" s="44">
        <f aca="true" t="shared" si="2" ref="AA3:AA15">-(Z3)</f>
        <v>1.6989700043360187</v>
      </c>
      <c r="AB3" s="44">
        <f aca="true" t="shared" si="3" ref="AB3:AB15">AA3/$U$7</f>
        <v>1264.748582919427</v>
      </c>
    </row>
    <row r="4" spans="1:28" ht="15">
      <c r="A4" s="8"/>
      <c r="B4" s="8"/>
      <c r="C4" s="93">
        <v>192</v>
      </c>
      <c r="D4" s="91">
        <v>1992</v>
      </c>
      <c r="E4" s="93">
        <v>192</v>
      </c>
      <c r="F4" s="79">
        <v>1</v>
      </c>
      <c r="G4" s="36">
        <f>(SUM($F$2:F4)/30*100)</f>
        <v>10</v>
      </c>
      <c r="U4" s="104">
        <f>1/L3</f>
        <v>0.010039887387632285</v>
      </c>
      <c r="X4">
        <f t="shared" si="0"/>
        <v>95</v>
      </c>
      <c r="Y4">
        <v>0.05</v>
      </c>
      <c r="Z4" s="44">
        <f t="shared" si="1"/>
        <v>-1.3010299956639813</v>
      </c>
      <c r="AA4" s="44">
        <f t="shared" si="2"/>
        <v>1.3010299956639813</v>
      </c>
      <c r="AB4" s="44">
        <f t="shared" si="3"/>
        <v>968.5137696087597</v>
      </c>
    </row>
    <row r="5" spans="1:28" ht="15">
      <c r="A5" s="3"/>
      <c r="B5" s="3"/>
      <c r="C5" s="7">
        <v>200</v>
      </c>
      <c r="D5" s="91">
        <v>2007</v>
      </c>
      <c r="E5" s="7">
        <v>200</v>
      </c>
      <c r="F5" s="79">
        <v>1</v>
      </c>
      <c r="G5" s="36">
        <f>(SUM($F$2:F5)/30*100)</f>
        <v>13.333333333333334</v>
      </c>
      <c r="T5" t="s">
        <v>51</v>
      </c>
      <c r="U5" s="105">
        <f>1/L2</f>
        <v>0.0030931023816888337</v>
      </c>
      <c r="V5" t="s">
        <v>52</v>
      </c>
      <c r="X5">
        <f t="shared" si="0"/>
        <v>90</v>
      </c>
      <c r="Y5">
        <v>0.1</v>
      </c>
      <c r="Z5" s="44">
        <f t="shared" si="1"/>
        <v>-1</v>
      </c>
      <c r="AA5" s="44">
        <f t="shared" si="2"/>
        <v>1</v>
      </c>
      <c r="AB5" s="44">
        <f t="shared" si="3"/>
        <v>744.4207841760623</v>
      </c>
    </row>
    <row r="6" spans="1:28" ht="15">
      <c r="A6" s="3"/>
      <c r="B6" s="3"/>
      <c r="C6" s="93">
        <v>224</v>
      </c>
      <c r="D6" s="91">
        <v>1983</v>
      </c>
      <c r="E6" s="93">
        <v>224</v>
      </c>
      <c r="F6" s="79">
        <v>1</v>
      </c>
      <c r="G6" s="36">
        <f>(SUM($F$2:F6)/30*100)</f>
        <v>16.666666666666664</v>
      </c>
      <c r="T6" t="s">
        <v>53</v>
      </c>
      <c r="U6">
        <f>LOG(2.7183)</f>
        <v>0.43429738512450866</v>
      </c>
      <c r="X6">
        <f t="shared" si="0"/>
        <v>80</v>
      </c>
      <c r="Y6">
        <v>0.2</v>
      </c>
      <c r="Z6" s="44">
        <f t="shared" si="1"/>
        <v>-0.6989700043360187</v>
      </c>
      <c r="AA6" s="44">
        <f t="shared" si="2"/>
        <v>0.6989700043360187</v>
      </c>
      <c r="AB6" s="44">
        <f t="shared" si="3"/>
        <v>520.3277987433647</v>
      </c>
    </row>
    <row r="7" spans="1:28" ht="15">
      <c r="A7" s="8"/>
      <c r="B7" s="8"/>
      <c r="C7" s="93">
        <v>248</v>
      </c>
      <c r="D7" s="91">
        <v>1997</v>
      </c>
      <c r="E7" s="93">
        <v>248</v>
      </c>
      <c r="F7" s="79">
        <v>1</v>
      </c>
      <c r="G7" s="36">
        <f>(SUM($F$2:F7)/30*100)</f>
        <v>20</v>
      </c>
      <c r="T7" s="47" t="s">
        <v>54</v>
      </c>
      <c r="U7" s="43">
        <f>U5*U6</f>
        <v>0.0013433262762898503</v>
      </c>
      <c r="V7" s="104">
        <f>U4*U6</f>
        <v>0.004360296839393236</v>
      </c>
      <c r="W7" s="104"/>
      <c r="X7">
        <f t="shared" si="0"/>
        <v>70</v>
      </c>
      <c r="Y7">
        <v>0.3</v>
      </c>
      <c r="Z7" s="44">
        <f t="shared" si="1"/>
        <v>-0.5228787452803376</v>
      </c>
      <c r="AA7" s="44">
        <f t="shared" si="2"/>
        <v>0.5228787452803376</v>
      </c>
      <c r="AB7" s="44">
        <f t="shared" si="3"/>
        <v>389.2418055905844</v>
      </c>
    </row>
    <row r="8" spans="1:28" ht="15">
      <c r="A8" s="8"/>
      <c r="B8" s="8"/>
      <c r="C8" s="93">
        <v>251</v>
      </c>
      <c r="D8" s="91">
        <v>1986</v>
      </c>
      <c r="E8" s="93">
        <v>251</v>
      </c>
      <c r="F8" s="79">
        <v>1</v>
      </c>
      <c r="G8" s="36">
        <f>(SUM($F$2:F8)/30*100)</f>
        <v>23.333333333333332</v>
      </c>
      <c r="X8">
        <f t="shared" si="0"/>
        <v>60</v>
      </c>
      <c r="Y8">
        <v>0.4</v>
      </c>
      <c r="Z8" s="44">
        <f t="shared" si="1"/>
        <v>-0.3979400086720376</v>
      </c>
      <c r="AA8" s="44">
        <f t="shared" si="2"/>
        <v>0.3979400086720376</v>
      </c>
      <c r="AB8" s="44">
        <f t="shared" si="3"/>
        <v>296.2348133106672</v>
      </c>
    </row>
    <row r="9" spans="1:28" ht="15">
      <c r="A9" s="8"/>
      <c r="B9" s="8"/>
      <c r="C9" s="93">
        <v>256</v>
      </c>
      <c r="D9" s="91">
        <v>1984</v>
      </c>
      <c r="E9" s="93">
        <v>256</v>
      </c>
      <c r="F9" s="79">
        <v>1</v>
      </c>
      <c r="G9" s="36">
        <f>(SUM($F$2:F9)/30*100)</f>
        <v>26.666666666666668</v>
      </c>
      <c r="X9">
        <f t="shared" si="0"/>
        <v>50</v>
      </c>
      <c r="Y9">
        <v>0.5</v>
      </c>
      <c r="Z9" s="44">
        <f t="shared" si="1"/>
        <v>-0.3010299956639812</v>
      </c>
      <c r="AA9" s="44">
        <f t="shared" si="2"/>
        <v>0.3010299956639812</v>
      </c>
      <c r="AB9" s="44">
        <f t="shared" si="3"/>
        <v>224.0929854326975</v>
      </c>
    </row>
    <row r="10" spans="1:28" ht="15">
      <c r="A10" s="3"/>
      <c r="B10" s="10"/>
      <c r="C10" s="93">
        <v>258</v>
      </c>
      <c r="D10" s="91">
        <v>1996</v>
      </c>
      <c r="E10" s="93">
        <v>258</v>
      </c>
      <c r="F10" s="79">
        <v>1</v>
      </c>
      <c r="G10" s="36">
        <f>(SUM($F$2:F10)/30*100)</f>
        <v>30</v>
      </c>
      <c r="X10">
        <f t="shared" si="0"/>
        <v>40</v>
      </c>
      <c r="Y10">
        <v>0.6</v>
      </c>
      <c r="Z10" s="44">
        <f t="shared" si="1"/>
        <v>-0.2218487496163564</v>
      </c>
      <c r="AA10" s="44">
        <f t="shared" si="2"/>
        <v>0.2218487496163564</v>
      </c>
      <c r="AB10" s="44">
        <f t="shared" si="3"/>
        <v>165.14882015788692</v>
      </c>
    </row>
    <row r="11" spans="1:28" ht="15">
      <c r="A11" s="3"/>
      <c r="B11" s="3"/>
      <c r="C11" s="93">
        <v>270</v>
      </c>
      <c r="D11" s="91">
        <v>1994</v>
      </c>
      <c r="E11" s="93">
        <v>270</v>
      </c>
      <c r="F11" s="79">
        <v>1</v>
      </c>
      <c r="G11" s="36">
        <f>(SUM($F$2:F11)/30*100)</f>
        <v>33.33333333333333</v>
      </c>
      <c r="X11">
        <f t="shared" si="0"/>
        <v>30.000000000000004</v>
      </c>
      <c r="Y11">
        <v>0.7</v>
      </c>
      <c r="Z11" s="44">
        <f t="shared" si="1"/>
        <v>-0.1549019599857432</v>
      </c>
      <c r="AA11" s="44">
        <f t="shared" si="2"/>
        <v>0.1549019599857432</v>
      </c>
      <c r="AB11" s="44">
        <f t="shared" si="3"/>
        <v>115.31223852299595</v>
      </c>
    </row>
    <row r="12" spans="1:28" ht="15">
      <c r="A12" s="3"/>
      <c r="B12" s="3"/>
      <c r="C12" s="93">
        <v>282</v>
      </c>
      <c r="D12" s="91">
        <v>1995</v>
      </c>
      <c r="E12" s="93">
        <v>282</v>
      </c>
      <c r="F12" s="79">
        <v>1</v>
      </c>
      <c r="G12" s="36">
        <f>(SUM($F$2:F12)/30*100)</f>
        <v>36.666666666666664</v>
      </c>
      <c r="X12">
        <f t="shared" si="0"/>
        <v>19.999999999999996</v>
      </c>
      <c r="Y12">
        <v>0.8</v>
      </c>
      <c r="Z12" s="44">
        <f t="shared" si="1"/>
        <v>-0.09691001300805639</v>
      </c>
      <c r="AA12" s="44">
        <f t="shared" si="2"/>
        <v>0.09691001300805639</v>
      </c>
      <c r="AB12" s="44">
        <f t="shared" si="3"/>
        <v>72.14182787796973</v>
      </c>
    </row>
    <row r="13" spans="1:28" ht="15">
      <c r="A13" s="3"/>
      <c r="B13" s="3"/>
      <c r="C13" s="93">
        <v>284</v>
      </c>
      <c r="D13" s="91">
        <v>2004</v>
      </c>
      <c r="E13" s="93">
        <v>284</v>
      </c>
      <c r="F13" s="79">
        <v>1</v>
      </c>
      <c r="G13" s="36">
        <f>(SUM($F$2:F13)/30*100)</f>
        <v>40</v>
      </c>
      <c r="X13">
        <f t="shared" si="0"/>
        <v>9.999999999999998</v>
      </c>
      <c r="Y13">
        <v>0.9</v>
      </c>
      <c r="Z13" s="44">
        <f t="shared" si="1"/>
        <v>-0.045757490560675115</v>
      </c>
      <c r="AA13" s="44">
        <f t="shared" si="2"/>
        <v>0.045757490560675115</v>
      </c>
      <c r="AB13" s="44">
        <f t="shared" si="3"/>
        <v>34.062827005106534</v>
      </c>
    </row>
    <row r="14" spans="1:28" ht="15">
      <c r="A14" s="3"/>
      <c r="B14" s="3"/>
      <c r="C14" s="93">
        <v>290</v>
      </c>
      <c r="D14" s="91">
        <v>1988</v>
      </c>
      <c r="E14" s="93">
        <v>290</v>
      </c>
      <c r="F14" s="79">
        <v>1</v>
      </c>
      <c r="G14" s="36">
        <f>(SUM($F$2:F14)/30*100)</f>
        <v>43.333333333333336</v>
      </c>
      <c r="X14">
        <f t="shared" si="0"/>
        <v>5.000000000000004</v>
      </c>
      <c r="Y14">
        <v>0.95</v>
      </c>
      <c r="Z14" s="44">
        <f t="shared" si="1"/>
        <v>-0.022276394711152253</v>
      </c>
      <c r="AA14" s="44">
        <f t="shared" si="2"/>
        <v>0.022276394711152253</v>
      </c>
      <c r="AB14" s="44">
        <f t="shared" si="3"/>
        <v>16.583011219491446</v>
      </c>
    </row>
    <row r="15" spans="1:28" ht="15">
      <c r="A15" s="3"/>
      <c r="B15" s="3"/>
      <c r="C15" s="93">
        <v>293</v>
      </c>
      <c r="D15" s="91">
        <v>1987</v>
      </c>
      <c r="E15" s="93">
        <v>293</v>
      </c>
      <c r="F15" s="79">
        <v>1</v>
      </c>
      <c r="G15" s="36">
        <f>(SUM($F$2:F15)/30*100)</f>
        <v>46.666666666666664</v>
      </c>
      <c r="X15">
        <f t="shared" si="0"/>
        <v>1.0000000000000009</v>
      </c>
      <c r="Y15">
        <v>0.99</v>
      </c>
      <c r="Z15" s="44">
        <f t="shared" si="1"/>
        <v>-0.004364805402450088</v>
      </c>
      <c r="AA15" s="44">
        <f t="shared" si="2"/>
        <v>0.004364805402450088</v>
      </c>
      <c r="AB15" s="44">
        <f t="shared" si="3"/>
        <v>3.249251860467808</v>
      </c>
    </row>
    <row r="16" spans="1:7" ht="15">
      <c r="A16" s="3"/>
      <c r="B16" s="3"/>
      <c r="C16" s="93">
        <v>302</v>
      </c>
      <c r="D16" s="91">
        <v>1989</v>
      </c>
      <c r="E16" s="93">
        <v>302</v>
      </c>
      <c r="F16" s="79">
        <v>1</v>
      </c>
      <c r="G16" s="36">
        <f>(SUM($F$2:F16)/30*100)</f>
        <v>50</v>
      </c>
    </row>
    <row r="17" spans="3:7" ht="15">
      <c r="C17" s="12">
        <v>318</v>
      </c>
      <c r="D17" s="91">
        <v>2001</v>
      </c>
      <c r="E17" s="12">
        <v>318</v>
      </c>
      <c r="F17" s="79">
        <v>1</v>
      </c>
      <c r="G17" s="36">
        <f>(SUM($F$2:F17)/30*100)</f>
        <v>53.333333333333336</v>
      </c>
    </row>
    <row r="18" spans="3:7" ht="15">
      <c r="C18" s="7">
        <v>320</v>
      </c>
      <c r="D18" s="91">
        <v>2008</v>
      </c>
      <c r="E18" s="7">
        <v>320</v>
      </c>
      <c r="F18" s="79">
        <v>1</v>
      </c>
      <c r="G18" s="36">
        <f>(SUM($F$2:F18)/30*100)</f>
        <v>56.666666666666664</v>
      </c>
    </row>
    <row r="19" spans="3:7" ht="15.75" thickBot="1">
      <c r="C19" s="93">
        <v>322</v>
      </c>
      <c r="D19" s="91">
        <v>1991</v>
      </c>
      <c r="E19" s="93">
        <v>322</v>
      </c>
      <c r="F19" s="79">
        <v>1</v>
      </c>
      <c r="G19" s="36">
        <f>(SUM($F$2:F19)/30*100)</f>
        <v>60</v>
      </c>
    </row>
    <row r="20" spans="3:16" ht="15">
      <c r="C20" s="7">
        <v>336</v>
      </c>
      <c r="D20" s="91">
        <v>1998</v>
      </c>
      <c r="E20" s="7">
        <v>336</v>
      </c>
      <c r="F20" s="79">
        <v>1</v>
      </c>
      <c r="G20" s="36">
        <f>(SUM($F$2:F20)/30*100)</f>
        <v>63.33333333333333</v>
      </c>
      <c r="L20" s="75" t="s">
        <v>5</v>
      </c>
      <c r="M20" s="62" t="s">
        <v>10</v>
      </c>
      <c r="N20" s="62" t="s">
        <v>9</v>
      </c>
      <c r="O20" s="63" t="s">
        <v>11</v>
      </c>
      <c r="P20" s="64" t="s">
        <v>8</v>
      </c>
    </row>
    <row r="21" spans="3:16" ht="15">
      <c r="C21" s="12">
        <v>340</v>
      </c>
      <c r="D21" s="91">
        <v>2002</v>
      </c>
      <c r="E21" s="12">
        <v>340</v>
      </c>
      <c r="F21" s="79">
        <v>1</v>
      </c>
      <c r="G21" s="36">
        <f>(SUM($F$2:F21)/30*100)</f>
        <v>66.66666666666666</v>
      </c>
      <c r="L21" s="80"/>
      <c r="M21" s="67"/>
      <c r="N21" s="67"/>
      <c r="O21" s="81"/>
      <c r="P21" s="82"/>
    </row>
    <row r="22" spans="3:16" ht="15">
      <c r="C22" s="7">
        <v>352</v>
      </c>
      <c r="D22" s="91">
        <v>2009</v>
      </c>
      <c r="E22" s="7">
        <v>352</v>
      </c>
      <c r="F22" s="79">
        <v>1</v>
      </c>
      <c r="G22" s="36">
        <f>(SUM($F$2:F22)/30*100)</f>
        <v>70</v>
      </c>
      <c r="L22" s="65"/>
      <c r="M22" s="48"/>
      <c r="O22" s="67"/>
      <c r="P22" s="68"/>
    </row>
    <row r="23" spans="3:16" ht="15">
      <c r="C23" s="7">
        <v>356</v>
      </c>
      <c r="D23" s="91">
        <v>2005</v>
      </c>
      <c r="E23" s="7">
        <v>356</v>
      </c>
      <c r="F23" s="79">
        <v>1</v>
      </c>
      <c r="G23" s="36">
        <f>(SUM($F$2:F23)/30*100)</f>
        <v>73.33333333333333</v>
      </c>
      <c r="L23" s="65">
        <f>(1-M23)*100</f>
        <v>99</v>
      </c>
      <c r="M23" s="66">
        <v>0.01</v>
      </c>
      <c r="N23" s="67">
        <v>2.32635</v>
      </c>
      <c r="O23" s="67">
        <f aca="true" t="shared" si="4" ref="O23:O36">$L$3*N23</f>
        <v>231.710766284663</v>
      </c>
      <c r="P23" s="68">
        <f aca="true" t="shared" si="5" ref="P23:P30">$L$2+O23</f>
        <v>555.0107662846631</v>
      </c>
    </row>
    <row r="24" spans="3:16" ht="15">
      <c r="C24" s="93">
        <v>385</v>
      </c>
      <c r="D24" s="91">
        <v>1981</v>
      </c>
      <c r="E24" s="93">
        <v>385</v>
      </c>
      <c r="F24" s="79">
        <v>1</v>
      </c>
      <c r="G24" s="36">
        <f>(SUM($F$2:F24)/30*100)</f>
        <v>76.66666666666667</v>
      </c>
      <c r="L24" s="65">
        <f aca="true" t="shared" si="6" ref="L24:L36">(1-M24)*100</f>
        <v>98</v>
      </c>
      <c r="M24" s="66">
        <v>0.02</v>
      </c>
      <c r="N24" s="67">
        <v>2.05375</v>
      </c>
      <c r="O24" s="67">
        <f t="shared" si="4"/>
        <v>204.55906731881558</v>
      </c>
      <c r="P24" s="68">
        <f t="shared" si="5"/>
        <v>527.8590673188156</v>
      </c>
    </row>
    <row r="25" spans="3:16" ht="15">
      <c r="C25" s="93">
        <v>395</v>
      </c>
      <c r="D25" s="91">
        <v>1985</v>
      </c>
      <c r="E25" s="93">
        <v>395</v>
      </c>
      <c r="F25" s="79">
        <v>1</v>
      </c>
      <c r="G25" s="36">
        <f>(SUM($F$2:F25)/30*100)</f>
        <v>80</v>
      </c>
      <c r="L25" s="65">
        <f t="shared" si="6"/>
        <v>95</v>
      </c>
      <c r="M25" s="66">
        <v>0.05</v>
      </c>
      <c r="N25" s="67">
        <v>1.64485</v>
      </c>
      <c r="O25" s="67">
        <f t="shared" si="4"/>
        <v>163.83151887004445</v>
      </c>
      <c r="P25" s="68">
        <f t="shared" si="5"/>
        <v>487.1315188700445</v>
      </c>
    </row>
    <row r="26" spans="3:16" ht="15">
      <c r="C26" s="93">
        <v>404</v>
      </c>
      <c r="D26" s="91">
        <v>1982</v>
      </c>
      <c r="E26" s="93">
        <v>404</v>
      </c>
      <c r="F26" s="79">
        <v>1</v>
      </c>
      <c r="G26" s="36">
        <f>(SUM($F$2:F26)/30*100)</f>
        <v>83.33333333333334</v>
      </c>
      <c r="L26" s="65">
        <f t="shared" si="6"/>
        <v>90</v>
      </c>
      <c r="M26" s="66">
        <v>0.1</v>
      </c>
      <c r="N26" s="67">
        <v>1.28155</v>
      </c>
      <c r="O26" s="67">
        <f t="shared" si="4"/>
        <v>127.64585403404898</v>
      </c>
      <c r="P26" s="68">
        <f t="shared" si="5"/>
        <v>450.945854034049</v>
      </c>
    </row>
    <row r="27" spans="3:16" ht="15">
      <c r="C27" s="12">
        <v>421</v>
      </c>
      <c r="D27" s="91">
        <v>2003</v>
      </c>
      <c r="E27" s="12">
        <v>421</v>
      </c>
      <c r="F27" s="79">
        <v>1</v>
      </c>
      <c r="G27" s="36">
        <f>(SUM($F$2:F27)/30*100)</f>
        <v>86.66666666666667</v>
      </c>
      <c r="L27" s="65">
        <f t="shared" si="6"/>
        <v>80</v>
      </c>
      <c r="M27" s="66">
        <v>0.2</v>
      </c>
      <c r="N27" s="67">
        <v>0.84162</v>
      </c>
      <c r="O27" s="67">
        <f t="shared" si="4"/>
        <v>83.82763346895268</v>
      </c>
      <c r="P27" s="68">
        <f t="shared" si="5"/>
        <v>407.1276334689527</v>
      </c>
    </row>
    <row r="28" spans="3:16" ht="15">
      <c r="C28" s="7">
        <v>427</v>
      </c>
      <c r="D28" s="91">
        <v>2006</v>
      </c>
      <c r="E28" s="7">
        <v>427</v>
      </c>
      <c r="F28" s="79">
        <v>1</v>
      </c>
      <c r="G28" s="36">
        <f>(SUM($F$2:F28)/30*100)</f>
        <v>90</v>
      </c>
      <c r="L28" s="65">
        <f t="shared" si="6"/>
        <v>70</v>
      </c>
      <c r="M28" s="66">
        <v>0.3</v>
      </c>
      <c r="N28" s="67">
        <v>0.5244</v>
      </c>
      <c r="O28" s="67">
        <f t="shared" si="4"/>
        <v>52.231661546919966</v>
      </c>
      <c r="P28" s="68">
        <f t="shared" si="5"/>
        <v>375.53166154691996</v>
      </c>
    </row>
    <row r="29" spans="3:16" ht="15">
      <c r="C29" s="7">
        <v>493</v>
      </c>
      <c r="D29" s="91">
        <v>2000</v>
      </c>
      <c r="E29" s="7">
        <v>493</v>
      </c>
      <c r="F29" s="79">
        <v>1</v>
      </c>
      <c r="G29" s="36">
        <f>(SUM($F$2:F29)/30*100)</f>
        <v>93.33333333333333</v>
      </c>
      <c r="L29" s="65">
        <f t="shared" si="6"/>
        <v>60</v>
      </c>
      <c r="M29" s="66">
        <v>0.4</v>
      </c>
      <c r="N29" s="67">
        <v>0.25335</v>
      </c>
      <c r="O29" s="67">
        <f t="shared" si="4"/>
        <v>25.23434678282261</v>
      </c>
      <c r="P29" s="68">
        <f t="shared" si="5"/>
        <v>348.53434678282264</v>
      </c>
    </row>
    <row r="30" spans="3:16" ht="15">
      <c r="C30" s="7">
        <v>552</v>
      </c>
      <c r="D30" s="91">
        <v>2010</v>
      </c>
      <c r="E30" s="7">
        <v>552</v>
      </c>
      <c r="F30" s="79">
        <v>1</v>
      </c>
      <c r="G30" s="36">
        <f>(SUM($F$2:F30)/30*100)</f>
        <v>96.66666666666667</v>
      </c>
      <c r="L30" s="65">
        <f t="shared" si="6"/>
        <v>50</v>
      </c>
      <c r="M30" s="66">
        <v>0.5</v>
      </c>
      <c r="N30" s="67">
        <v>0</v>
      </c>
      <c r="O30" s="67">
        <f t="shared" si="4"/>
        <v>0</v>
      </c>
      <c r="P30" s="68">
        <f t="shared" si="5"/>
        <v>323.3</v>
      </c>
    </row>
    <row r="31" spans="3:16" ht="15">
      <c r="C31" s="15">
        <v>564</v>
      </c>
      <c r="D31" s="14">
        <v>1999</v>
      </c>
      <c r="E31" s="15">
        <v>564</v>
      </c>
      <c r="F31" s="79">
        <v>1</v>
      </c>
      <c r="G31" s="36">
        <f>(SUM($F$2:F31)/30*100)</f>
        <v>100</v>
      </c>
      <c r="J31" s="22"/>
      <c r="K31" s="22"/>
      <c r="L31" s="65">
        <f t="shared" si="6"/>
        <v>40</v>
      </c>
      <c r="M31" s="66">
        <v>0.6</v>
      </c>
      <c r="N31" s="67">
        <v>0.25335</v>
      </c>
      <c r="O31" s="67">
        <f t="shared" si="4"/>
        <v>25.23434678282261</v>
      </c>
      <c r="P31" s="68">
        <f aca="true" t="shared" si="7" ref="P31:P36">$L$2-O31</f>
        <v>298.0656532171774</v>
      </c>
    </row>
    <row r="32" spans="4:16" ht="15">
      <c r="D32" s="91"/>
      <c r="E32" s="93"/>
      <c r="F32" s="79"/>
      <c r="G32" s="36"/>
      <c r="L32" s="65">
        <f t="shared" si="6"/>
        <v>30.000000000000004</v>
      </c>
      <c r="M32" s="66">
        <v>0.7</v>
      </c>
      <c r="N32" s="67">
        <v>0.5244</v>
      </c>
      <c r="O32" s="67">
        <f t="shared" si="4"/>
        <v>52.231661546919966</v>
      </c>
      <c r="P32" s="68">
        <f t="shared" si="7"/>
        <v>271.06833845308006</v>
      </c>
    </row>
    <row r="33" spans="6:16" ht="15">
      <c r="F33" s="79"/>
      <c r="G33" s="36"/>
      <c r="L33" s="65">
        <f t="shared" si="6"/>
        <v>19.999999999999996</v>
      </c>
      <c r="M33" s="66">
        <v>0.8</v>
      </c>
      <c r="N33" s="69">
        <v>0.84162</v>
      </c>
      <c r="O33" s="67">
        <f t="shared" si="4"/>
        <v>83.82763346895268</v>
      </c>
      <c r="P33" s="68">
        <f t="shared" si="7"/>
        <v>239.47236653104733</v>
      </c>
    </row>
    <row r="34" spans="6:16" ht="15">
      <c r="F34" s="79"/>
      <c r="G34" s="36"/>
      <c r="L34" s="65">
        <f t="shared" si="6"/>
        <v>9.999999999999998</v>
      </c>
      <c r="M34" s="66">
        <v>0.9</v>
      </c>
      <c r="N34" s="67">
        <v>1.28155</v>
      </c>
      <c r="O34" s="67">
        <f t="shared" si="4"/>
        <v>127.64585403404898</v>
      </c>
      <c r="P34" s="68">
        <f t="shared" si="7"/>
        <v>195.65414596595105</v>
      </c>
    </row>
    <row r="35" spans="6:16" ht="15">
      <c r="F35" s="79"/>
      <c r="G35" s="36"/>
      <c r="L35" s="65">
        <f t="shared" si="6"/>
        <v>5.000000000000004</v>
      </c>
      <c r="M35" s="66">
        <v>0.95</v>
      </c>
      <c r="N35" s="69">
        <v>1.64485</v>
      </c>
      <c r="O35" s="67">
        <f t="shared" si="4"/>
        <v>163.83151887004445</v>
      </c>
      <c r="P35" s="68">
        <f t="shared" si="7"/>
        <v>159.46848112995556</v>
      </c>
    </row>
    <row r="36" spans="6:16" ht="15.75" thickBot="1">
      <c r="F36" s="79"/>
      <c r="G36" s="36"/>
      <c r="L36" s="70">
        <f t="shared" si="6"/>
        <v>1.0000000000000009</v>
      </c>
      <c r="M36" s="71">
        <v>0.99</v>
      </c>
      <c r="N36" s="72">
        <v>2.32635</v>
      </c>
      <c r="O36" s="73">
        <f t="shared" si="4"/>
        <v>231.710766284663</v>
      </c>
      <c r="P36" s="74">
        <f t="shared" si="7"/>
        <v>91.589233715337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AB38"/>
  <sheetViews>
    <sheetView zoomScalePageLayoutView="0" workbookViewId="0" topLeftCell="A1">
      <selection activeCell="G2" sqref="G2"/>
    </sheetView>
  </sheetViews>
  <sheetFormatPr defaultColWidth="9.140625" defaultRowHeight="15"/>
  <cols>
    <col min="4" max="4" width="9.140625" style="92" customWidth="1"/>
    <col min="5" max="5" width="9.00390625" style="94" customWidth="1"/>
    <col min="28" max="28" width="11.421875" style="0" customWidth="1"/>
  </cols>
  <sheetData>
    <row r="1" spans="1:28" ht="15">
      <c r="A1" s="3"/>
      <c r="B1" s="3"/>
      <c r="C1" s="3"/>
      <c r="D1" s="56"/>
      <c r="E1" s="56"/>
      <c r="F1" s="42" t="s">
        <v>4</v>
      </c>
      <c r="G1" s="37" t="s">
        <v>5</v>
      </c>
      <c r="H1" t="s">
        <v>29</v>
      </c>
      <c r="M1" t="s">
        <v>29</v>
      </c>
      <c r="P1" t="s">
        <v>56</v>
      </c>
      <c r="Q1" s="9"/>
      <c r="R1" s="9"/>
      <c r="S1" s="9"/>
      <c r="T1" s="9"/>
      <c r="U1" s="9"/>
      <c r="Y1" t="s">
        <v>10</v>
      </c>
      <c r="Z1" t="s">
        <v>48</v>
      </c>
      <c r="AA1" t="s">
        <v>49</v>
      </c>
      <c r="AB1" t="s">
        <v>50</v>
      </c>
    </row>
    <row r="2" spans="1:28" ht="15">
      <c r="A2" s="13"/>
      <c r="B2" s="13"/>
      <c r="C2" s="93">
        <v>178</v>
      </c>
      <c r="D2" s="91">
        <v>1990</v>
      </c>
      <c r="E2" s="93">
        <v>178</v>
      </c>
      <c r="F2" s="79">
        <v>1</v>
      </c>
      <c r="G2" s="35">
        <f>F2/30*100</f>
        <v>3.3333333333333335</v>
      </c>
      <c r="H2">
        <f>LN(C2)</f>
        <v>5.181783550292085</v>
      </c>
      <c r="I2">
        <f>LN(E2)</f>
        <v>5.181783550292085</v>
      </c>
      <c r="K2" t="s">
        <v>6</v>
      </c>
      <c r="L2" s="45">
        <f>AVERAGE(C2:C31)</f>
        <v>323.3</v>
      </c>
      <c r="M2" s="45">
        <f>AVERAGE(H2:H31)</f>
        <v>5.734446881687501</v>
      </c>
      <c r="Q2" s="9"/>
      <c r="R2" s="9"/>
      <c r="S2" s="9"/>
      <c r="T2" s="9"/>
      <c r="U2" s="9"/>
      <c r="X2">
        <f>(1-Y2)*100</f>
        <v>99</v>
      </c>
      <c r="Y2">
        <v>0.01</v>
      </c>
      <c r="Z2" s="44">
        <f>LOG(Y2)</f>
        <v>-2</v>
      </c>
      <c r="AA2" s="44">
        <f>-(Z2)</f>
        <v>2</v>
      </c>
      <c r="AB2" s="44" t="e">
        <f>AA2/$U$7</f>
        <v>#DIV/0!</v>
      </c>
    </row>
    <row r="3" spans="1:28" ht="15">
      <c r="A3" s="3"/>
      <c r="B3" s="3"/>
      <c r="C3" s="93">
        <v>186</v>
      </c>
      <c r="D3" s="91">
        <v>1993</v>
      </c>
      <c r="E3" s="93">
        <v>186</v>
      </c>
      <c r="F3" s="79">
        <v>1</v>
      </c>
      <c r="G3" s="36">
        <f>(SUM($F$2:F3)/30*100)</f>
        <v>6.666666666666667</v>
      </c>
      <c r="H3">
        <f aca="true" t="shared" si="0" ref="H3:H31">LN(C3)</f>
        <v>5.225746673713202</v>
      </c>
      <c r="I3">
        <f aca="true" t="shared" si="1" ref="I3:I29">LN(E3)</f>
        <v>5.225746673713202</v>
      </c>
      <c r="K3" t="s">
        <v>7</v>
      </c>
      <c r="L3" s="45">
        <f>STDEV(C2:C31)</f>
        <v>99.60271080648354</v>
      </c>
      <c r="M3" s="45">
        <f>STDEV(H2:H31)</f>
        <v>0.30150410866202465</v>
      </c>
      <c r="Q3" s="9"/>
      <c r="R3" s="9"/>
      <c r="S3" s="9"/>
      <c r="T3" s="9"/>
      <c r="U3" s="9"/>
      <c r="X3">
        <f aca="true" t="shared" si="2" ref="X3:X15">(1-Y3)*100</f>
        <v>98</v>
      </c>
      <c r="Y3">
        <v>0.02</v>
      </c>
      <c r="Z3" s="44">
        <f aca="true" t="shared" si="3" ref="Z3:Z15">LOG(Y3)</f>
        <v>-1.6989700043360187</v>
      </c>
      <c r="AA3" s="44">
        <f aca="true" t="shared" si="4" ref="AA3:AA15">-(Z3)</f>
        <v>1.6989700043360187</v>
      </c>
      <c r="AB3" s="44" t="e">
        <f aca="true" t="shared" si="5" ref="AB3:AB15">AA3/$U$7</f>
        <v>#DIV/0!</v>
      </c>
    </row>
    <row r="4" spans="1:28" ht="15">
      <c r="A4" s="8"/>
      <c r="B4" s="8"/>
      <c r="C4" s="93">
        <v>192</v>
      </c>
      <c r="D4" s="91">
        <v>1992</v>
      </c>
      <c r="E4" s="93">
        <v>192</v>
      </c>
      <c r="F4" s="79">
        <v>1</v>
      </c>
      <c r="G4" s="36">
        <f>(SUM($F$2:F4)/30*100)</f>
        <v>10</v>
      </c>
      <c r="H4">
        <f t="shared" si="0"/>
        <v>5.2574953720277815</v>
      </c>
      <c r="I4">
        <f t="shared" si="1"/>
        <v>5.2574953720277815</v>
      </c>
      <c r="Q4" s="9"/>
      <c r="R4" s="9"/>
      <c r="S4" s="9"/>
      <c r="T4" s="9"/>
      <c r="U4" s="9"/>
      <c r="X4">
        <f t="shared" si="2"/>
        <v>95</v>
      </c>
      <c r="Y4">
        <v>0.05</v>
      </c>
      <c r="Z4" s="44">
        <f t="shared" si="3"/>
        <v>-1.3010299956639813</v>
      </c>
      <c r="AA4" s="44">
        <f t="shared" si="4"/>
        <v>1.3010299956639813</v>
      </c>
      <c r="AB4" s="44" t="e">
        <f t="shared" si="5"/>
        <v>#DIV/0!</v>
      </c>
    </row>
    <row r="5" spans="1:28" ht="15">
      <c r="A5" s="3"/>
      <c r="B5" s="3"/>
      <c r="C5" s="7">
        <v>200</v>
      </c>
      <c r="D5" s="91">
        <v>2007</v>
      </c>
      <c r="E5" s="7">
        <v>200</v>
      </c>
      <c r="F5" s="79">
        <v>1</v>
      </c>
      <c r="G5" s="36">
        <f>(SUM($F$2:F5)/30*100)</f>
        <v>13.333333333333334</v>
      </c>
      <c r="H5">
        <f t="shared" si="0"/>
        <v>5.298317366548036</v>
      </c>
      <c r="I5">
        <f t="shared" si="1"/>
        <v>5.298317366548036</v>
      </c>
      <c r="Q5" s="9"/>
      <c r="R5" s="9"/>
      <c r="S5" s="9"/>
      <c r="T5" s="9"/>
      <c r="U5" s="9"/>
      <c r="V5" t="s">
        <v>52</v>
      </c>
      <c r="X5">
        <f t="shared" si="2"/>
        <v>90</v>
      </c>
      <c r="Y5">
        <v>0.1</v>
      </c>
      <c r="Z5" s="44">
        <f t="shared" si="3"/>
        <v>-1</v>
      </c>
      <c r="AA5" s="44">
        <f t="shared" si="4"/>
        <v>1</v>
      </c>
      <c r="AB5" s="44" t="e">
        <f t="shared" si="5"/>
        <v>#DIV/0!</v>
      </c>
    </row>
    <row r="6" spans="1:28" ht="15">
      <c r="A6" s="3"/>
      <c r="B6" s="3"/>
      <c r="C6" s="93">
        <v>224</v>
      </c>
      <c r="D6" s="91">
        <v>1983</v>
      </c>
      <c r="E6" s="93">
        <v>224</v>
      </c>
      <c r="F6" s="79">
        <v>1</v>
      </c>
      <c r="G6" s="36">
        <f>(SUM($F$2:F6)/30*100)</f>
        <v>16.666666666666664</v>
      </c>
      <c r="H6">
        <f t="shared" si="0"/>
        <v>5.4116460518550396</v>
      </c>
      <c r="I6">
        <f t="shared" si="1"/>
        <v>5.4116460518550396</v>
      </c>
      <c r="Q6" s="9"/>
      <c r="R6" s="9"/>
      <c r="S6" s="9"/>
      <c r="T6" s="9"/>
      <c r="U6" s="9"/>
      <c r="X6">
        <f t="shared" si="2"/>
        <v>80</v>
      </c>
      <c r="Y6">
        <v>0.2</v>
      </c>
      <c r="Z6" s="44">
        <f t="shared" si="3"/>
        <v>-0.6989700043360187</v>
      </c>
      <c r="AA6" s="44">
        <f t="shared" si="4"/>
        <v>0.6989700043360187</v>
      </c>
      <c r="AB6" s="44" t="e">
        <f t="shared" si="5"/>
        <v>#DIV/0!</v>
      </c>
    </row>
    <row r="7" spans="1:28" ht="15">
      <c r="A7" s="8"/>
      <c r="B7" s="8"/>
      <c r="C7" s="93">
        <v>248</v>
      </c>
      <c r="D7" s="91">
        <v>1997</v>
      </c>
      <c r="E7" s="93">
        <v>248</v>
      </c>
      <c r="F7" s="79">
        <v>1</v>
      </c>
      <c r="G7" s="36">
        <f>(SUM($F$2:F7)/30*100)</f>
        <v>20</v>
      </c>
      <c r="H7">
        <f t="shared" si="0"/>
        <v>5.5134287461649825</v>
      </c>
      <c r="I7">
        <f t="shared" si="1"/>
        <v>5.5134287461649825</v>
      </c>
      <c r="V7" s="104">
        <f>U4*U6</f>
        <v>0</v>
      </c>
      <c r="W7" s="104"/>
      <c r="X7">
        <f t="shared" si="2"/>
        <v>70</v>
      </c>
      <c r="Y7">
        <v>0.3</v>
      </c>
      <c r="Z7" s="44">
        <f t="shared" si="3"/>
        <v>-0.5228787452803376</v>
      </c>
      <c r="AA7" s="44">
        <f t="shared" si="4"/>
        <v>0.5228787452803376</v>
      </c>
      <c r="AB7" s="44" t="e">
        <f t="shared" si="5"/>
        <v>#DIV/0!</v>
      </c>
    </row>
    <row r="8" spans="1:28" ht="15">
      <c r="A8" s="8"/>
      <c r="B8" s="8"/>
      <c r="C8" s="93">
        <v>251</v>
      </c>
      <c r="D8" s="91">
        <v>1986</v>
      </c>
      <c r="E8" s="93">
        <v>251</v>
      </c>
      <c r="F8" s="79">
        <v>1</v>
      </c>
      <c r="G8" s="36">
        <f>(SUM($F$2:F8)/30*100)</f>
        <v>23.333333333333332</v>
      </c>
      <c r="H8">
        <f t="shared" si="0"/>
        <v>5.5254529391317835</v>
      </c>
      <c r="I8">
        <f t="shared" si="1"/>
        <v>5.5254529391317835</v>
      </c>
      <c r="X8">
        <f t="shared" si="2"/>
        <v>60</v>
      </c>
      <c r="Y8">
        <v>0.4</v>
      </c>
      <c r="Z8" s="44">
        <f t="shared" si="3"/>
        <v>-0.3979400086720376</v>
      </c>
      <c r="AA8" s="44">
        <f t="shared" si="4"/>
        <v>0.3979400086720376</v>
      </c>
      <c r="AB8" s="44" t="e">
        <f t="shared" si="5"/>
        <v>#DIV/0!</v>
      </c>
    </row>
    <row r="9" spans="1:28" ht="15">
      <c r="A9" s="8"/>
      <c r="B9" s="8"/>
      <c r="C9" s="93">
        <v>256</v>
      </c>
      <c r="D9" s="91">
        <v>1984</v>
      </c>
      <c r="E9" s="93">
        <v>256</v>
      </c>
      <c r="F9" s="79">
        <v>1</v>
      </c>
      <c r="G9" s="36">
        <f>(SUM($F$2:F9)/30*100)</f>
        <v>26.666666666666668</v>
      </c>
      <c r="H9">
        <f t="shared" si="0"/>
        <v>5.545177444479562</v>
      </c>
      <c r="I9">
        <f t="shared" si="1"/>
        <v>5.545177444479562</v>
      </c>
      <c r="X9">
        <f t="shared" si="2"/>
        <v>50</v>
      </c>
      <c r="Y9">
        <v>0.5</v>
      </c>
      <c r="Z9" s="44">
        <f t="shared" si="3"/>
        <v>-0.3010299956639812</v>
      </c>
      <c r="AA9" s="44">
        <f t="shared" si="4"/>
        <v>0.3010299956639812</v>
      </c>
      <c r="AB9" s="44" t="e">
        <f t="shared" si="5"/>
        <v>#DIV/0!</v>
      </c>
    </row>
    <row r="10" spans="1:28" ht="15">
      <c r="A10" s="3"/>
      <c r="B10" s="10"/>
      <c r="C10" s="93">
        <v>258</v>
      </c>
      <c r="D10" s="91">
        <v>1996</v>
      </c>
      <c r="E10" s="93">
        <v>258</v>
      </c>
      <c r="F10" s="79">
        <v>1</v>
      </c>
      <c r="G10" s="36">
        <f>(SUM($F$2:F10)/30*100)</f>
        <v>30</v>
      </c>
      <c r="H10">
        <f t="shared" si="0"/>
        <v>5.552959584921617</v>
      </c>
      <c r="I10">
        <f t="shared" si="1"/>
        <v>5.552959584921617</v>
      </c>
      <c r="X10">
        <f t="shared" si="2"/>
        <v>40</v>
      </c>
      <c r="Y10">
        <v>0.6</v>
      </c>
      <c r="Z10" s="44">
        <f t="shared" si="3"/>
        <v>-0.2218487496163564</v>
      </c>
      <c r="AA10" s="44">
        <f t="shared" si="4"/>
        <v>0.2218487496163564</v>
      </c>
      <c r="AB10" s="44" t="e">
        <f t="shared" si="5"/>
        <v>#DIV/0!</v>
      </c>
    </row>
    <row r="11" spans="1:28" ht="15">
      <c r="A11" s="3"/>
      <c r="B11" s="3"/>
      <c r="C11" s="93">
        <v>270</v>
      </c>
      <c r="D11" s="91">
        <v>1994</v>
      </c>
      <c r="E11" s="93">
        <v>270</v>
      </c>
      <c r="F11" s="79">
        <v>1</v>
      </c>
      <c r="G11" s="36">
        <f>(SUM($F$2:F11)/30*100)</f>
        <v>33.33333333333333</v>
      </c>
      <c r="H11">
        <f t="shared" si="0"/>
        <v>5.598421958998375</v>
      </c>
      <c r="I11">
        <f t="shared" si="1"/>
        <v>5.598421958998375</v>
      </c>
      <c r="X11">
        <f t="shared" si="2"/>
        <v>30.000000000000004</v>
      </c>
      <c r="Y11">
        <v>0.7</v>
      </c>
      <c r="Z11" s="44">
        <f t="shared" si="3"/>
        <v>-0.1549019599857432</v>
      </c>
      <c r="AA11" s="44">
        <f t="shared" si="4"/>
        <v>0.1549019599857432</v>
      </c>
      <c r="AB11" s="44" t="e">
        <f t="shared" si="5"/>
        <v>#DIV/0!</v>
      </c>
    </row>
    <row r="12" spans="1:28" ht="15">
      <c r="A12" s="3"/>
      <c r="B12" s="3"/>
      <c r="C12" s="93">
        <v>282</v>
      </c>
      <c r="D12" s="91">
        <v>1995</v>
      </c>
      <c r="E12" s="93">
        <v>282</v>
      </c>
      <c r="F12" s="79">
        <v>1</v>
      </c>
      <c r="G12" s="36">
        <f>(SUM($F$2:F12)/30*100)</f>
        <v>36.666666666666664</v>
      </c>
      <c r="H12">
        <f t="shared" si="0"/>
        <v>5.641907070938114</v>
      </c>
      <c r="I12">
        <f t="shared" si="1"/>
        <v>5.641907070938114</v>
      </c>
      <c r="X12">
        <f t="shared" si="2"/>
        <v>19.999999999999996</v>
      </c>
      <c r="Y12">
        <v>0.8</v>
      </c>
      <c r="Z12" s="44">
        <f t="shared" si="3"/>
        <v>-0.09691001300805639</v>
      </c>
      <c r="AA12" s="44">
        <f t="shared" si="4"/>
        <v>0.09691001300805639</v>
      </c>
      <c r="AB12" s="44" t="e">
        <f t="shared" si="5"/>
        <v>#DIV/0!</v>
      </c>
    </row>
    <row r="13" spans="1:28" ht="15">
      <c r="A13" s="3"/>
      <c r="B13" s="3"/>
      <c r="C13" s="93">
        <v>284</v>
      </c>
      <c r="D13" s="91">
        <v>2004</v>
      </c>
      <c r="E13" s="93">
        <v>284</v>
      </c>
      <c r="F13" s="79">
        <v>1</v>
      </c>
      <c r="G13" s="36">
        <f>(SUM($F$2:F13)/30*100)</f>
        <v>40</v>
      </c>
      <c r="H13">
        <f t="shared" si="0"/>
        <v>5.648974238161206</v>
      </c>
      <c r="I13">
        <f t="shared" si="1"/>
        <v>5.648974238161206</v>
      </c>
      <c r="X13">
        <f t="shared" si="2"/>
        <v>9.999999999999998</v>
      </c>
      <c r="Y13">
        <v>0.9</v>
      </c>
      <c r="Z13" s="44">
        <f t="shared" si="3"/>
        <v>-0.045757490560675115</v>
      </c>
      <c r="AA13" s="44">
        <f t="shared" si="4"/>
        <v>0.045757490560675115</v>
      </c>
      <c r="AB13" s="44" t="e">
        <f t="shared" si="5"/>
        <v>#DIV/0!</v>
      </c>
    </row>
    <row r="14" spans="1:28" ht="15">
      <c r="A14" s="3"/>
      <c r="B14" s="3"/>
      <c r="C14" s="93">
        <v>290</v>
      </c>
      <c r="D14" s="91">
        <v>1988</v>
      </c>
      <c r="E14" s="93">
        <v>290</v>
      </c>
      <c r="F14" s="79">
        <v>1</v>
      </c>
      <c r="G14" s="36">
        <f>(SUM($F$2:F14)/30*100)</f>
        <v>43.333333333333336</v>
      </c>
      <c r="H14">
        <f t="shared" si="0"/>
        <v>5.66988092298052</v>
      </c>
      <c r="I14">
        <f t="shared" si="1"/>
        <v>5.66988092298052</v>
      </c>
      <c r="X14">
        <f t="shared" si="2"/>
        <v>5.000000000000004</v>
      </c>
      <c r="Y14">
        <v>0.95</v>
      </c>
      <c r="Z14" s="44">
        <f t="shared" si="3"/>
        <v>-0.022276394711152253</v>
      </c>
      <c r="AA14" s="44">
        <f t="shared" si="4"/>
        <v>0.022276394711152253</v>
      </c>
      <c r="AB14" s="44" t="e">
        <f t="shared" si="5"/>
        <v>#DIV/0!</v>
      </c>
    </row>
    <row r="15" spans="1:28" ht="15">
      <c r="A15" s="3"/>
      <c r="B15" s="3"/>
      <c r="C15" s="93">
        <v>293</v>
      </c>
      <c r="D15" s="91">
        <v>1987</v>
      </c>
      <c r="E15" s="93">
        <v>293</v>
      </c>
      <c r="F15" s="79">
        <v>1</v>
      </c>
      <c r="G15" s="36">
        <f>(SUM($F$2:F15)/30*100)</f>
        <v>46.666666666666664</v>
      </c>
      <c r="H15">
        <f t="shared" si="0"/>
        <v>5.680172609017068</v>
      </c>
      <c r="I15">
        <f t="shared" si="1"/>
        <v>5.680172609017068</v>
      </c>
      <c r="X15">
        <f t="shared" si="2"/>
        <v>1.0000000000000009</v>
      </c>
      <c r="Y15">
        <v>0.99</v>
      </c>
      <c r="Z15" s="44">
        <f t="shared" si="3"/>
        <v>-0.004364805402450088</v>
      </c>
      <c r="AA15" s="44">
        <f t="shared" si="4"/>
        <v>0.004364805402450088</v>
      </c>
      <c r="AB15" s="44" t="e">
        <f t="shared" si="5"/>
        <v>#DIV/0!</v>
      </c>
    </row>
    <row r="16" spans="1:9" ht="15">
      <c r="A16" s="3"/>
      <c r="B16" s="3"/>
      <c r="C16" s="93">
        <v>302</v>
      </c>
      <c r="D16" s="91">
        <v>1989</v>
      </c>
      <c r="E16" s="93">
        <v>302</v>
      </c>
      <c r="F16" s="79">
        <v>1</v>
      </c>
      <c r="G16" s="36">
        <f>(SUM($F$2:F16)/30*100)</f>
        <v>50</v>
      </c>
      <c r="H16">
        <f t="shared" si="0"/>
        <v>5.71042701737487</v>
      </c>
      <c r="I16">
        <f t="shared" si="1"/>
        <v>5.71042701737487</v>
      </c>
    </row>
    <row r="17" spans="3:9" ht="15">
      <c r="C17" s="12">
        <v>318</v>
      </c>
      <c r="D17" s="91">
        <v>2001</v>
      </c>
      <c r="E17" s="12">
        <v>318</v>
      </c>
      <c r="F17" s="79">
        <v>1</v>
      </c>
      <c r="G17" s="36">
        <f>(SUM($F$2:F17)/30*100)</f>
        <v>53.333333333333336</v>
      </c>
      <c r="H17">
        <f t="shared" si="0"/>
        <v>5.762051382780177</v>
      </c>
      <c r="I17">
        <f t="shared" si="1"/>
        <v>5.762051382780177</v>
      </c>
    </row>
    <row r="18" spans="3:9" ht="15">
      <c r="C18" s="7">
        <v>320</v>
      </c>
      <c r="D18" s="91">
        <v>2008</v>
      </c>
      <c r="E18" s="7">
        <v>320</v>
      </c>
      <c r="F18" s="79">
        <v>1</v>
      </c>
      <c r="G18" s="36">
        <f>(SUM($F$2:F18)/30*100)</f>
        <v>56.666666666666664</v>
      </c>
      <c r="H18">
        <f t="shared" si="0"/>
        <v>5.768320995793772</v>
      </c>
      <c r="I18">
        <f t="shared" si="1"/>
        <v>5.768320995793772</v>
      </c>
    </row>
    <row r="19" spans="3:9" ht="15.75" thickBot="1">
      <c r="C19" s="93">
        <v>322</v>
      </c>
      <c r="D19" s="91">
        <v>1991</v>
      </c>
      <c r="E19" s="93">
        <v>322</v>
      </c>
      <c r="F19" s="79">
        <v>1</v>
      </c>
      <c r="G19" s="36">
        <f>(SUM($F$2:F19)/30*100)</f>
        <v>60</v>
      </c>
      <c r="H19">
        <f t="shared" si="0"/>
        <v>5.7745515455444085</v>
      </c>
      <c r="I19">
        <f t="shared" si="1"/>
        <v>5.7745515455444085</v>
      </c>
    </row>
    <row r="20" spans="3:18" ht="15">
      <c r="C20" s="7">
        <v>336</v>
      </c>
      <c r="D20" s="91">
        <v>1998</v>
      </c>
      <c r="E20" s="7">
        <v>336</v>
      </c>
      <c r="F20" s="79">
        <v>1</v>
      </c>
      <c r="G20" s="36">
        <f>(SUM($F$2:F20)/30*100)</f>
        <v>63.33333333333333</v>
      </c>
      <c r="H20">
        <f t="shared" si="0"/>
        <v>5.817111159963204</v>
      </c>
      <c r="I20">
        <f t="shared" si="1"/>
        <v>5.817111159963204</v>
      </c>
      <c r="L20" s="75" t="s">
        <v>5</v>
      </c>
      <c r="M20" s="62" t="s">
        <v>10</v>
      </c>
      <c r="N20" s="62" t="s">
        <v>9</v>
      </c>
      <c r="O20" s="63" t="s">
        <v>11</v>
      </c>
      <c r="P20" s="64" t="s">
        <v>8</v>
      </c>
      <c r="R20" t="s">
        <v>30</v>
      </c>
    </row>
    <row r="21" spans="3:16" ht="15.75" thickBot="1">
      <c r="C21" s="12">
        <v>340</v>
      </c>
      <c r="D21" s="91">
        <v>2002</v>
      </c>
      <c r="E21" s="12">
        <v>340</v>
      </c>
      <c r="F21" s="79">
        <v>1</v>
      </c>
      <c r="G21" s="36">
        <f>(SUM($F$2:F21)/30*100)</f>
        <v>66.66666666666666</v>
      </c>
      <c r="H21">
        <f t="shared" si="0"/>
        <v>5.8289456176102075</v>
      </c>
      <c r="I21">
        <f t="shared" si="1"/>
        <v>5.8289456176102075</v>
      </c>
      <c r="L21" s="80"/>
      <c r="M21" s="67"/>
      <c r="N21" s="67"/>
      <c r="O21" s="81"/>
      <c r="P21" s="82"/>
    </row>
    <row r="22" spans="3:19" ht="15">
      <c r="C22" s="7">
        <v>352</v>
      </c>
      <c r="D22" s="91">
        <v>2009</v>
      </c>
      <c r="E22" s="7">
        <v>352</v>
      </c>
      <c r="F22" s="79">
        <v>1</v>
      </c>
      <c r="G22" s="36">
        <f>(SUM($F$2:F22)/30*100)</f>
        <v>70</v>
      </c>
      <c r="H22">
        <f t="shared" si="0"/>
        <v>5.863631175598097</v>
      </c>
      <c r="I22">
        <f t="shared" si="1"/>
        <v>5.863631175598097</v>
      </c>
      <c r="L22" s="65"/>
      <c r="M22" s="48"/>
      <c r="O22" s="67"/>
      <c r="P22" s="68"/>
      <c r="R22" t="s">
        <v>31</v>
      </c>
      <c r="S22" s="63" t="s">
        <v>32</v>
      </c>
    </row>
    <row r="23" spans="3:21" ht="15">
      <c r="C23" s="7">
        <v>356</v>
      </c>
      <c r="D23" s="91">
        <v>2005</v>
      </c>
      <c r="E23" s="7">
        <v>356</v>
      </c>
      <c r="F23" s="79">
        <v>1</v>
      </c>
      <c r="G23" s="36">
        <f>(SUM($F$2:F23)/30*100)</f>
        <v>73.33333333333333</v>
      </c>
      <c r="H23">
        <f t="shared" si="0"/>
        <v>5.87493073085203</v>
      </c>
      <c r="I23">
        <f t="shared" si="1"/>
        <v>5.87493073085203</v>
      </c>
      <c r="L23" s="65">
        <f>(1-M23)*100</f>
        <v>99</v>
      </c>
      <c r="M23" s="66">
        <v>0.01</v>
      </c>
      <c r="N23" s="67">
        <v>2.32635</v>
      </c>
      <c r="O23" s="67">
        <f aca="true" t="shared" si="6" ref="O23:O36">$L$3*N23</f>
        <v>231.710766284663</v>
      </c>
      <c r="P23" s="68">
        <f aca="true" t="shared" si="7" ref="P23:P30">$L$2+O23</f>
        <v>555.0107662846631</v>
      </c>
      <c r="Q23" s="65">
        <v>99</v>
      </c>
      <c r="R23">
        <v>2.33</v>
      </c>
      <c r="S23">
        <f>$M$3*R23</f>
        <v>0.7025045731825175</v>
      </c>
      <c r="T23" s="68">
        <f>$M$2+S23</f>
        <v>6.436951454870019</v>
      </c>
      <c r="U23" s="51">
        <f>2.7183^T23</f>
        <v>624.5269513606669</v>
      </c>
    </row>
    <row r="24" spans="3:21" ht="15">
      <c r="C24" s="93">
        <v>385</v>
      </c>
      <c r="D24" s="91">
        <v>1981</v>
      </c>
      <c r="E24" s="93">
        <v>385</v>
      </c>
      <c r="F24" s="79">
        <v>1</v>
      </c>
      <c r="G24" s="36">
        <f>(SUM($F$2:F24)/30*100)</f>
        <v>76.66666666666667</v>
      </c>
      <c r="H24">
        <f t="shared" si="0"/>
        <v>5.953243334287785</v>
      </c>
      <c r="I24">
        <f t="shared" si="1"/>
        <v>5.953243334287785</v>
      </c>
      <c r="L24" s="65">
        <f aca="true" t="shared" si="8" ref="L24:L36">(1-M24)*100</f>
        <v>98</v>
      </c>
      <c r="M24" s="66">
        <v>0.02</v>
      </c>
      <c r="N24" s="67">
        <v>2.05375</v>
      </c>
      <c r="O24" s="67">
        <f t="shared" si="6"/>
        <v>204.55906731881558</v>
      </c>
      <c r="P24" s="68">
        <f t="shared" si="7"/>
        <v>527.8590673188156</v>
      </c>
      <c r="Q24" s="65">
        <v>98</v>
      </c>
      <c r="R24">
        <v>2.06</v>
      </c>
      <c r="S24">
        <f aca="true" t="shared" si="9" ref="S24:S38">$M$3*R24</f>
        <v>0.6210984638437708</v>
      </c>
      <c r="T24" s="68">
        <f aca="true" t="shared" si="10" ref="T24:T30">$M$2+S24</f>
        <v>6.355545345531271</v>
      </c>
      <c r="U24" s="51">
        <f aca="true" t="shared" si="11" ref="U24:U38">2.7183^T24</f>
        <v>575.7006563694658</v>
      </c>
    </row>
    <row r="25" spans="3:21" ht="15">
      <c r="C25" s="93">
        <v>395</v>
      </c>
      <c r="D25" s="91">
        <v>1985</v>
      </c>
      <c r="E25" s="93">
        <v>395</v>
      </c>
      <c r="F25" s="79">
        <v>1</v>
      </c>
      <c r="G25" s="36">
        <f>(SUM($F$2:F25)/30*100)</f>
        <v>80</v>
      </c>
      <c r="H25">
        <f t="shared" si="0"/>
        <v>5.978885764901122</v>
      </c>
      <c r="I25">
        <f t="shared" si="1"/>
        <v>5.978885764901122</v>
      </c>
      <c r="L25" s="65">
        <f t="shared" si="8"/>
        <v>95</v>
      </c>
      <c r="M25" s="66">
        <v>0.05</v>
      </c>
      <c r="N25" s="67">
        <v>1.64485</v>
      </c>
      <c r="O25" s="67">
        <f t="shared" si="6"/>
        <v>163.83151887004445</v>
      </c>
      <c r="P25" s="68">
        <f t="shared" si="7"/>
        <v>487.1315188700445</v>
      </c>
      <c r="Q25" s="65">
        <v>95</v>
      </c>
      <c r="R25">
        <v>1.64</v>
      </c>
      <c r="S25">
        <f t="shared" si="9"/>
        <v>0.4944667382057204</v>
      </c>
      <c r="T25" s="68">
        <f t="shared" si="10"/>
        <v>6.228913619893222</v>
      </c>
      <c r="U25" s="51">
        <f t="shared" si="11"/>
        <v>507.2252878583312</v>
      </c>
    </row>
    <row r="26" spans="3:21" ht="15">
      <c r="C26" s="93">
        <v>404</v>
      </c>
      <c r="D26" s="91">
        <v>1982</v>
      </c>
      <c r="E26" s="93">
        <v>404</v>
      </c>
      <c r="F26" s="79">
        <v>1</v>
      </c>
      <c r="G26" s="36">
        <f>(SUM($F$2:F26)/30*100)</f>
        <v>83.33333333333334</v>
      </c>
      <c r="H26">
        <f t="shared" si="0"/>
        <v>6.0014148779611505</v>
      </c>
      <c r="I26">
        <f t="shared" si="1"/>
        <v>6.0014148779611505</v>
      </c>
      <c r="L26" s="65">
        <f t="shared" si="8"/>
        <v>90</v>
      </c>
      <c r="M26" s="66">
        <v>0.1</v>
      </c>
      <c r="N26" s="67">
        <v>1.28155</v>
      </c>
      <c r="O26" s="67">
        <f t="shared" si="6"/>
        <v>127.64585403404898</v>
      </c>
      <c r="P26" s="68">
        <f t="shared" si="7"/>
        <v>450.945854034049</v>
      </c>
      <c r="Q26" s="65">
        <v>90</v>
      </c>
      <c r="R26">
        <v>1.28</v>
      </c>
      <c r="S26">
        <f t="shared" si="9"/>
        <v>0.38592525908739156</v>
      </c>
      <c r="T26" s="68">
        <f t="shared" si="10"/>
        <v>6.120372140774893</v>
      </c>
      <c r="U26" s="51">
        <f t="shared" si="11"/>
        <v>455.05261741547525</v>
      </c>
    </row>
    <row r="27" spans="3:21" ht="15">
      <c r="C27" s="12">
        <v>421</v>
      </c>
      <c r="D27" s="91">
        <v>2003</v>
      </c>
      <c r="E27" s="12">
        <v>421</v>
      </c>
      <c r="F27" s="79">
        <v>1</v>
      </c>
      <c r="G27" s="36">
        <f>(SUM($F$2:F27)/30*100)</f>
        <v>86.66666666666667</v>
      </c>
      <c r="H27">
        <f t="shared" si="0"/>
        <v>6.042632833682381</v>
      </c>
      <c r="I27">
        <f t="shared" si="1"/>
        <v>6.042632833682381</v>
      </c>
      <c r="L27" s="65">
        <f t="shared" si="8"/>
        <v>80</v>
      </c>
      <c r="M27" s="66">
        <v>0.2</v>
      </c>
      <c r="N27" s="67">
        <v>0.84162</v>
      </c>
      <c r="O27" s="67">
        <f t="shared" si="6"/>
        <v>83.82763346895268</v>
      </c>
      <c r="P27" s="68">
        <f t="shared" si="7"/>
        <v>407.1276334689527</v>
      </c>
      <c r="Q27" s="98">
        <v>85</v>
      </c>
      <c r="R27">
        <v>1.04</v>
      </c>
      <c r="S27">
        <f t="shared" si="9"/>
        <v>0.31356427300850565</v>
      </c>
      <c r="T27" s="68">
        <f t="shared" si="10"/>
        <v>6.048011154696007</v>
      </c>
      <c r="U27" s="51">
        <f t="shared" si="11"/>
        <v>423.2874864225259</v>
      </c>
    </row>
    <row r="28" spans="3:21" ht="15">
      <c r="C28" s="7">
        <v>427</v>
      </c>
      <c r="D28" s="91">
        <v>2006</v>
      </c>
      <c r="E28" s="7">
        <v>427</v>
      </c>
      <c r="F28" s="79">
        <v>1</v>
      </c>
      <c r="G28" s="36">
        <f>(SUM($F$2:F28)/30*100)</f>
        <v>90</v>
      </c>
      <c r="H28">
        <f t="shared" si="0"/>
        <v>6.056784013228625</v>
      </c>
      <c r="I28">
        <f t="shared" si="1"/>
        <v>6.056784013228625</v>
      </c>
      <c r="L28" s="65">
        <f t="shared" si="8"/>
        <v>70</v>
      </c>
      <c r="M28" s="66">
        <v>0.3</v>
      </c>
      <c r="N28" s="67">
        <v>0.5244</v>
      </c>
      <c r="O28" s="67">
        <f t="shared" si="6"/>
        <v>52.231661546919966</v>
      </c>
      <c r="P28" s="68">
        <f t="shared" si="7"/>
        <v>375.53166154691996</v>
      </c>
      <c r="Q28" s="65">
        <v>80</v>
      </c>
      <c r="R28" s="99">
        <v>0.84</v>
      </c>
      <c r="S28">
        <f t="shared" si="9"/>
        <v>0.25326345127610067</v>
      </c>
      <c r="T28" s="68">
        <f t="shared" si="10"/>
        <v>5.9877103329636014</v>
      </c>
      <c r="U28" s="51">
        <f t="shared" si="11"/>
        <v>398.51708089772217</v>
      </c>
    </row>
    <row r="29" spans="3:21" ht="15">
      <c r="C29" s="7">
        <v>493</v>
      </c>
      <c r="D29" s="91">
        <v>2000</v>
      </c>
      <c r="E29" s="7">
        <v>493</v>
      </c>
      <c r="F29" s="79">
        <v>1</v>
      </c>
      <c r="G29" s="36">
        <f>(SUM($F$2:F29)/30*100)</f>
        <v>93.33333333333333</v>
      </c>
      <c r="H29">
        <f t="shared" si="0"/>
        <v>6.20050917404269</v>
      </c>
      <c r="I29">
        <f t="shared" si="1"/>
        <v>6.20050917404269</v>
      </c>
      <c r="L29" s="65">
        <f t="shared" si="8"/>
        <v>60</v>
      </c>
      <c r="M29" s="66">
        <v>0.4</v>
      </c>
      <c r="N29" s="67">
        <v>0.25335</v>
      </c>
      <c r="O29" s="67">
        <f t="shared" si="6"/>
        <v>25.23434678282261</v>
      </c>
      <c r="P29" s="68">
        <f t="shared" si="7"/>
        <v>348.53434678282264</v>
      </c>
      <c r="Q29" s="65">
        <v>70</v>
      </c>
      <c r="R29" s="99">
        <v>0.52</v>
      </c>
      <c r="S29">
        <f t="shared" si="9"/>
        <v>0.15678213650425282</v>
      </c>
      <c r="T29" s="68">
        <f t="shared" si="10"/>
        <v>5.891229018191754</v>
      </c>
      <c r="U29" s="51">
        <f t="shared" si="11"/>
        <v>361.86398187871373</v>
      </c>
    </row>
    <row r="30" spans="3:21" ht="15">
      <c r="C30" s="7">
        <v>552</v>
      </c>
      <c r="D30" s="91">
        <v>2010</v>
      </c>
      <c r="E30" s="7">
        <v>552</v>
      </c>
      <c r="F30" s="79">
        <v>1</v>
      </c>
      <c r="G30" s="36">
        <f>(SUM($F$2:F30)/30*100)</f>
        <v>96.66666666666667</v>
      </c>
      <c r="H30">
        <f>LN(C30)</f>
        <v>6.313548046277095</v>
      </c>
      <c r="L30" s="65">
        <f t="shared" si="8"/>
        <v>50</v>
      </c>
      <c r="M30" s="66">
        <v>0.5</v>
      </c>
      <c r="N30" s="67">
        <v>0</v>
      </c>
      <c r="O30" s="67">
        <f t="shared" si="6"/>
        <v>0</v>
      </c>
      <c r="P30" s="68">
        <f t="shared" si="7"/>
        <v>323.3</v>
      </c>
      <c r="Q30" s="65">
        <v>60</v>
      </c>
      <c r="R30" s="99">
        <v>0.25</v>
      </c>
      <c r="S30">
        <f t="shared" si="9"/>
        <v>0.07537602716550616</v>
      </c>
      <c r="T30" s="68">
        <f t="shared" si="10"/>
        <v>5.809822908853007</v>
      </c>
      <c r="U30" s="51">
        <f t="shared" si="11"/>
        <v>333.57300502430235</v>
      </c>
    </row>
    <row r="31" spans="3:21" ht="15">
      <c r="C31" s="15">
        <v>564</v>
      </c>
      <c r="D31" s="14">
        <v>1999</v>
      </c>
      <c r="E31" s="15">
        <v>564</v>
      </c>
      <c r="F31" s="79">
        <v>1</v>
      </c>
      <c r="G31" s="36">
        <f>(SUM($F$2:F31)/30*100)</f>
        <v>100</v>
      </c>
      <c r="H31">
        <f t="shared" si="0"/>
        <v>6.335054251498059</v>
      </c>
      <c r="J31" s="22"/>
      <c r="K31" s="22"/>
      <c r="L31" s="65">
        <f t="shared" si="8"/>
        <v>40</v>
      </c>
      <c r="M31" s="66">
        <v>0.6</v>
      </c>
      <c r="N31" s="67">
        <v>0.25335</v>
      </c>
      <c r="O31" s="67">
        <f t="shared" si="6"/>
        <v>25.23434678282261</v>
      </c>
      <c r="P31" s="68">
        <f aca="true" t="shared" si="12" ref="P31:P36">$L$2-O31</f>
        <v>298.0656532171774</v>
      </c>
      <c r="Q31" s="65">
        <v>40</v>
      </c>
      <c r="R31" s="99">
        <v>0.25</v>
      </c>
      <c r="S31">
        <f t="shared" si="9"/>
        <v>0.07537602716550616</v>
      </c>
      <c r="T31" s="68">
        <f>$M$2-S31</f>
        <v>5.659070854521995</v>
      </c>
      <c r="U31" s="51">
        <f t="shared" si="11"/>
        <v>286.892816669536</v>
      </c>
    </row>
    <row r="32" spans="4:21" ht="15">
      <c r="D32" s="91"/>
      <c r="E32" s="93"/>
      <c r="F32" s="79"/>
      <c r="G32" s="36"/>
      <c r="L32" s="65">
        <f t="shared" si="8"/>
        <v>30.000000000000004</v>
      </c>
      <c r="M32" s="66">
        <v>0.7</v>
      </c>
      <c r="N32" s="67">
        <v>0.5244</v>
      </c>
      <c r="O32" s="67">
        <f t="shared" si="6"/>
        <v>52.231661546919966</v>
      </c>
      <c r="P32" s="68">
        <f t="shared" si="12"/>
        <v>271.06833845308006</v>
      </c>
      <c r="Q32" s="65">
        <v>30</v>
      </c>
      <c r="R32" s="99">
        <v>0.52</v>
      </c>
      <c r="S32">
        <f t="shared" si="9"/>
        <v>0.15678213650425282</v>
      </c>
      <c r="T32" s="68">
        <f aca="true" t="shared" si="13" ref="T32:T38">$M$2-S32</f>
        <v>5.577664745183248</v>
      </c>
      <c r="U32" s="51">
        <f t="shared" si="11"/>
        <v>264.4631788980292</v>
      </c>
    </row>
    <row r="33" spans="6:21" ht="15">
      <c r="F33" s="79"/>
      <c r="G33" s="36"/>
      <c r="L33" s="65">
        <f t="shared" si="8"/>
        <v>19.999999999999996</v>
      </c>
      <c r="M33" s="66">
        <v>0.8</v>
      </c>
      <c r="N33" s="69">
        <v>0.84162</v>
      </c>
      <c r="O33" s="67">
        <f t="shared" si="6"/>
        <v>83.82763346895268</v>
      </c>
      <c r="P33" s="68">
        <f t="shared" si="12"/>
        <v>239.47236653104733</v>
      </c>
      <c r="Q33" s="65">
        <v>20</v>
      </c>
      <c r="R33" s="99">
        <v>0.84</v>
      </c>
      <c r="S33">
        <f t="shared" si="9"/>
        <v>0.25326345127610067</v>
      </c>
      <c r="T33" s="68">
        <f t="shared" si="13"/>
        <v>5.4811834304114</v>
      </c>
      <c r="U33" s="51">
        <f t="shared" si="11"/>
        <v>240.139516130061</v>
      </c>
    </row>
    <row r="34" spans="6:21" ht="15">
      <c r="F34" s="79"/>
      <c r="G34" s="36"/>
      <c r="L34" s="65">
        <f t="shared" si="8"/>
        <v>9.999999999999998</v>
      </c>
      <c r="M34" s="66">
        <v>0.9</v>
      </c>
      <c r="N34" s="67">
        <v>1.28155</v>
      </c>
      <c r="O34" s="67">
        <f t="shared" si="6"/>
        <v>127.64585403404898</v>
      </c>
      <c r="P34" s="68">
        <f t="shared" si="12"/>
        <v>195.65414596595105</v>
      </c>
      <c r="Q34" s="98">
        <v>15</v>
      </c>
      <c r="R34" s="99">
        <v>1.04</v>
      </c>
      <c r="S34">
        <f t="shared" si="9"/>
        <v>0.31356427300850565</v>
      </c>
      <c r="T34" s="68">
        <f t="shared" si="13"/>
        <v>5.420882608678995</v>
      </c>
      <c r="U34" s="51">
        <f t="shared" si="11"/>
        <v>226.08676619562496</v>
      </c>
    </row>
    <row r="35" spans="6:21" ht="15">
      <c r="F35" s="79"/>
      <c r="G35" s="36"/>
      <c r="L35" s="65">
        <f t="shared" si="8"/>
        <v>5.000000000000004</v>
      </c>
      <c r="M35" s="66">
        <v>0.95</v>
      </c>
      <c r="N35" s="69">
        <v>1.64485</v>
      </c>
      <c r="O35" s="67">
        <f t="shared" si="6"/>
        <v>163.83151887004445</v>
      </c>
      <c r="P35" s="68">
        <f t="shared" si="12"/>
        <v>159.46848112995556</v>
      </c>
      <c r="Q35" s="65">
        <v>10</v>
      </c>
      <c r="R35" s="99">
        <v>1.28</v>
      </c>
      <c r="S35">
        <f t="shared" si="9"/>
        <v>0.38592525908739156</v>
      </c>
      <c r="T35" s="68">
        <f t="shared" si="13"/>
        <v>5.348521622600109</v>
      </c>
      <c r="U35" s="51">
        <f t="shared" si="11"/>
        <v>210.30468854323055</v>
      </c>
    </row>
    <row r="36" spans="6:21" ht="15.75" thickBot="1">
      <c r="F36" s="79"/>
      <c r="G36" s="36"/>
      <c r="L36" s="70">
        <f t="shared" si="8"/>
        <v>1.0000000000000009</v>
      </c>
      <c r="M36" s="71">
        <v>0.99</v>
      </c>
      <c r="N36" s="72">
        <v>2.32635</v>
      </c>
      <c r="O36" s="73">
        <f t="shared" si="6"/>
        <v>231.710766284663</v>
      </c>
      <c r="P36" s="74">
        <f t="shared" si="12"/>
        <v>91.589233715337</v>
      </c>
      <c r="Q36" s="65">
        <v>5</v>
      </c>
      <c r="R36" s="99">
        <v>1.64</v>
      </c>
      <c r="S36">
        <f t="shared" si="9"/>
        <v>0.4944667382057204</v>
      </c>
      <c r="T36" s="68">
        <f t="shared" si="13"/>
        <v>5.23998014348178</v>
      </c>
      <c r="U36" s="51">
        <f t="shared" si="11"/>
        <v>188.67296498646283</v>
      </c>
    </row>
    <row r="37" spans="8:21" ht="15">
      <c r="H37" s="22"/>
      <c r="Q37" s="98">
        <v>2</v>
      </c>
      <c r="R37" s="99">
        <v>2.06</v>
      </c>
      <c r="S37">
        <f t="shared" si="9"/>
        <v>0.6210984638437708</v>
      </c>
      <c r="T37" s="68">
        <f t="shared" si="13"/>
        <v>5.1133484178437305</v>
      </c>
      <c r="U37" s="51">
        <f t="shared" si="11"/>
        <v>166.23170030733203</v>
      </c>
    </row>
    <row r="38" spans="8:21" ht="15.75" thickBot="1">
      <c r="H38" s="22"/>
      <c r="Q38" s="70">
        <v>1</v>
      </c>
      <c r="R38" s="99">
        <v>2.33</v>
      </c>
      <c r="S38">
        <f t="shared" si="9"/>
        <v>0.7025045731825175</v>
      </c>
      <c r="T38" s="68">
        <f t="shared" si="13"/>
        <v>5.031942308504983</v>
      </c>
      <c r="U38" s="51">
        <f t="shared" si="11"/>
        <v>153.2354989129628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9.140625" style="92" customWidth="1"/>
    <col min="5" max="5" width="9.140625" style="94" customWidth="1"/>
    <col min="6" max="6" width="10.140625" style="0" bestFit="1" customWidth="1"/>
  </cols>
  <sheetData>
    <row r="1" spans="1:7" ht="15">
      <c r="A1" s="106"/>
      <c r="B1" s="106"/>
      <c r="C1" s="106"/>
      <c r="D1" s="108" t="s">
        <v>57</v>
      </c>
      <c r="E1" s="107" t="s">
        <v>58</v>
      </c>
      <c r="F1" s="42" t="s">
        <v>4</v>
      </c>
      <c r="G1" s="37" t="s">
        <v>5</v>
      </c>
    </row>
    <row r="2" spans="3:12" ht="15">
      <c r="C2" s="111">
        <v>379</v>
      </c>
      <c r="D2" s="109">
        <v>1989</v>
      </c>
      <c r="E2" s="111">
        <v>379</v>
      </c>
      <c r="F2" s="79">
        <v>1</v>
      </c>
      <c r="G2" s="35">
        <f>F2/58*100</f>
        <v>1.7241379310344827</v>
      </c>
      <c r="K2" t="s">
        <v>6</v>
      </c>
      <c r="L2" s="45">
        <f>AVERAGE(C2:C59)</f>
        <v>584.6379310344828</v>
      </c>
    </row>
    <row r="3" spans="3:12" ht="15">
      <c r="C3" s="111">
        <v>408</v>
      </c>
      <c r="D3" s="109">
        <v>1984</v>
      </c>
      <c r="E3" s="111">
        <v>408</v>
      </c>
      <c r="F3" s="79">
        <v>1</v>
      </c>
      <c r="G3" s="36">
        <f>(SUM($F$2:F3)/58*100)</f>
        <v>3.4482758620689653</v>
      </c>
      <c r="K3" t="s">
        <v>7</v>
      </c>
      <c r="L3" s="45">
        <f>STDEV(C2:C59)</f>
        <v>103.27152055163998</v>
      </c>
    </row>
    <row r="4" spans="3:7" ht="15">
      <c r="C4" s="111">
        <v>444</v>
      </c>
      <c r="D4" s="109">
        <v>1971</v>
      </c>
      <c r="E4" s="111">
        <v>444</v>
      </c>
      <c r="F4" s="79">
        <v>1</v>
      </c>
      <c r="G4" s="36">
        <f>(SUM($F$2:F4)/58*100)</f>
        <v>5.172413793103448</v>
      </c>
    </row>
    <row r="5" spans="3:7" ht="15">
      <c r="C5" s="111">
        <v>450</v>
      </c>
      <c r="D5" s="109">
        <v>1983</v>
      </c>
      <c r="E5" s="111">
        <v>450</v>
      </c>
      <c r="F5" s="79">
        <v>1</v>
      </c>
      <c r="G5" s="36">
        <f>(SUM($F$2:F5)/58*100)</f>
        <v>6.896551724137931</v>
      </c>
    </row>
    <row r="6" spans="3:7" ht="15">
      <c r="C6" s="111">
        <v>458</v>
      </c>
      <c r="D6" s="109">
        <v>1978</v>
      </c>
      <c r="E6" s="111">
        <v>458</v>
      </c>
      <c r="F6" s="79">
        <v>1</v>
      </c>
      <c r="G6" s="36">
        <f>(SUM($F$2:F6)/58*100)</f>
        <v>8.620689655172415</v>
      </c>
    </row>
    <row r="7" spans="3:7" ht="15">
      <c r="C7" s="111">
        <v>464</v>
      </c>
      <c r="D7" s="109">
        <v>1986</v>
      </c>
      <c r="E7" s="111">
        <v>464</v>
      </c>
      <c r="F7" s="79">
        <v>1</v>
      </c>
      <c r="G7" s="36">
        <f>(SUM($F$2:F7)/58*100)</f>
        <v>10.344827586206897</v>
      </c>
    </row>
    <row r="8" spans="3:7" ht="15">
      <c r="C8" s="111">
        <v>470</v>
      </c>
      <c r="D8" s="109">
        <v>1969</v>
      </c>
      <c r="E8" s="111">
        <v>470</v>
      </c>
      <c r="F8" s="79">
        <v>1</v>
      </c>
      <c r="G8" s="36">
        <f>(SUM($F$2:F8)/58*100)</f>
        <v>12.068965517241379</v>
      </c>
    </row>
    <row r="9" spans="3:7" ht="15">
      <c r="C9" s="111">
        <v>475</v>
      </c>
      <c r="D9" s="109">
        <v>1963</v>
      </c>
      <c r="E9" s="111">
        <v>475</v>
      </c>
      <c r="F9" s="79">
        <v>1</v>
      </c>
      <c r="G9" s="36">
        <f>(SUM($F$2:F9)/58*100)</f>
        <v>13.793103448275861</v>
      </c>
    </row>
    <row r="10" spans="3:7" ht="15">
      <c r="C10" s="111">
        <v>476</v>
      </c>
      <c r="D10" s="109">
        <v>1972</v>
      </c>
      <c r="E10" s="111">
        <v>476</v>
      </c>
      <c r="F10" s="79">
        <v>1</v>
      </c>
      <c r="G10" s="36">
        <f>(SUM($F$2:F10)/58*100)</f>
        <v>15.517241379310345</v>
      </c>
    </row>
    <row r="11" spans="3:7" ht="15">
      <c r="C11" s="111">
        <v>478</v>
      </c>
      <c r="D11" s="109">
        <v>1976</v>
      </c>
      <c r="E11" s="111">
        <v>478</v>
      </c>
      <c r="F11" s="79">
        <v>1</v>
      </c>
      <c r="G11" s="36">
        <f>(SUM($F$2:F11)/58*100)</f>
        <v>17.24137931034483</v>
      </c>
    </row>
    <row r="12" spans="3:7" ht="15">
      <c r="C12" s="111">
        <v>489</v>
      </c>
      <c r="D12" s="109">
        <v>1960</v>
      </c>
      <c r="E12" s="111">
        <v>489</v>
      </c>
      <c r="F12" s="79">
        <v>1</v>
      </c>
      <c r="G12" s="36">
        <f>(SUM($F$2:F12)/58*100)</f>
        <v>18.96551724137931</v>
      </c>
    </row>
    <row r="13" spans="3:7" ht="15">
      <c r="C13" s="112">
        <v>490</v>
      </c>
      <c r="D13" s="110">
        <v>2003</v>
      </c>
      <c r="E13" s="112">
        <v>490</v>
      </c>
      <c r="F13" s="79">
        <v>1</v>
      </c>
      <c r="G13" s="36">
        <f>(SUM($F$2:F13)/58*100)</f>
        <v>20.689655172413794</v>
      </c>
    </row>
    <row r="14" spans="3:7" ht="15">
      <c r="C14" s="111">
        <v>498</v>
      </c>
      <c r="D14" s="109">
        <v>2004</v>
      </c>
      <c r="E14" s="111">
        <v>498</v>
      </c>
      <c r="F14" s="79">
        <v>1</v>
      </c>
      <c r="G14" s="36">
        <f>(SUM($F$2:F14)/58*100)</f>
        <v>22.413793103448278</v>
      </c>
    </row>
    <row r="15" spans="3:7" ht="15">
      <c r="C15" s="111">
        <v>506</v>
      </c>
      <c r="D15" s="109">
        <v>2008</v>
      </c>
      <c r="E15" s="111">
        <v>506</v>
      </c>
      <c r="F15" s="79">
        <v>1</v>
      </c>
      <c r="G15" s="36">
        <f>(SUM($F$2:F15)/58*100)</f>
        <v>24.137931034482758</v>
      </c>
    </row>
    <row r="16" spans="3:7" ht="15">
      <c r="C16" s="111">
        <v>513</v>
      </c>
      <c r="D16" s="109">
        <v>1993</v>
      </c>
      <c r="E16" s="111">
        <v>513</v>
      </c>
      <c r="F16" s="79">
        <v>1</v>
      </c>
      <c r="G16" s="36">
        <f>(SUM($F$2:F16)/58*100)</f>
        <v>25.862068965517242</v>
      </c>
    </row>
    <row r="17" spans="3:7" ht="15">
      <c r="C17" s="111">
        <v>516</v>
      </c>
      <c r="D17" s="109">
        <v>1953</v>
      </c>
      <c r="E17" s="111">
        <v>516</v>
      </c>
      <c r="F17" s="79">
        <v>1</v>
      </c>
      <c r="G17" s="36">
        <f>(SUM($F$2:F17)/58*100)</f>
        <v>27.586206896551722</v>
      </c>
    </row>
    <row r="18" spans="3:7" ht="15">
      <c r="C18" s="111">
        <v>519</v>
      </c>
      <c r="D18" s="109">
        <v>1973</v>
      </c>
      <c r="E18" s="111">
        <v>519</v>
      </c>
      <c r="F18" s="79">
        <v>1</v>
      </c>
      <c r="G18" s="36">
        <f>(SUM($F$2:F18)/58*100)</f>
        <v>29.310344827586203</v>
      </c>
    </row>
    <row r="19" spans="3:7" ht="15.75" thickBot="1">
      <c r="C19" s="111">
        <v>520</v>
      </c>
      <c r="D19" s="109">
        <v>1990</v>
      </c>
      <c r="E19" s="111">
        <v>520</v>
      </c>
      <c r="F19" s="79">
        <v>1</v>
      </c>
      <c r="G19" s="36">
        <f>(SUM($F$2:F19)/58*100)</f>
        <v>31.03448275862069</v>
      </c>
    </row>
    <row r="20" spans="3:16" ht="15">
      <c r="C20" s="111">
        <v>528</v>
      </c>
      <c r="D20" s="109">
        <v>1980</v>
      </c>
      <c r="E20" s="111">
        <v>528</v>
      </c>
      <c r="F20" s="79">
        <v>1</v>
      </c>
      <c r="G20" s="36">
        <f>(SUM($F$2:F20)/58*100)</f>
        <v>32.758620689655174</v>
      </c>
      <c r="L20" s="75" t="s">
        <v>5</v>
      </c>
      <c r="M20" s="62" t="s">
        <v>10</v>
      </c>
      <c r="N20" s="62" t="s">
        <v>9</v>
      </c>
      <c r="O20" s="63" t="s">
        <v>11</v>
      </c>
      <c r="P20" s="64" t="s">
        <v>8</v>
      </c>
    </row>
    <row r="21" spans="3:16" ht="15">
      <c r="C21" s="111">
        <v>531</v>
      </c>
      <c r="D21" s="109">
        <v>1968</v>
      </c>
      <c r="E21" s="111">
        <v>531</v>
      </c>
      <c r="F21" s="79">
        <v>1</v>
      </c>
      <c r="G21" s="36">
        <f>(SUM($F$2:F21)/58*100)</f>
        <v>34.48275862068966</v>
      </c>
      <c r="L21" s="80"/>
      <c r="M21" s="67"/>
      <c r="N21" s="67"/>
      <c r="O21" s="81"/>
      <c r="P21" s="82"/>
    </row>
    <row r="22" spans="3:16" ht="15">
      <c r="C22" s="111">
        <v>532</v>
      </c>
      <c r="D22" s="109">
        <v>1962</v>
      </c>
      <c r="E22" s="111">
        <v>532</v>
      </c>
      <c r="F22" s="79">
        <v>1</v>
      </c>
      <c r="G22" s="36">
        <f>(SUM($F$2:F22)/58*100)</f>
        <v>36.206896551724135</v>
      </c>
      <c r="L22" s="65"/>
      <c r="M22" s="48"/>
      <c r="O22" s="67"/>
      <c r="P22" s="68"/>
    </row>
    <row r="23" spans="3:16" ht="15">
      <c r="C23" s="111">
        <v>542</v>
      </c>
      <c r="D23" s="109">
        <v>1982</v>
      </c>
      <c r="E23" s="111">
        <v>542</v>
      </c>
      <c r="F23" s="79">
        <v>1</v>
      </c>
      <c r="G23" s="36">
        <f>(SUM($F$2:F23)/58*100)</f>
        <v>37.93103448275862</v>
      </c>
      <c r="L23" s="65">
        <f>(1-M23)*100</f>
        <v>99</v>
      </c>
      <c r="M23" s="66">
        <v>0.01</v>
      </c>
      <c r="N23" s="67">
        <v>2.32635</v>
      </c>
      <c r="O23" s="67">
        <f aca="true" t="shared" si="0" ref="O23:O36">$L$3*N23</f>
        <v>240.24570183530767</v>
      </c>
      <c r="P23" s="68">
        <f aca="true" t="shared" si="1" ref="P23:P30">$L$2+O23</f>
        <v>824.8836328697905</v>
      </c>
    </row>
    <row r="24" spans="3:16" ht="15">
      <c r="C24" s="111">
        <v>544</v>
      </c>
      <c r="D24" s="109">
        <v>2000</v>
      </c>
      <c r="E24" s="111">
        <v>544</v>
      </c>
      <c r="F24" s="79">
        <v>1</v>
      </c>
      <c r="G24" s="36">
        <f>(SUM($F$2:F24)/58*100)</f>
        <v>39.6551724137931</v>
      </c>
      <c r="L24" s="65">
        <f aca="true" t="shared" si="2" ref="L24:L36">(1-M24)*100</f>
        <v>98</v>
      </c>
      <c r="M24" s="66">
        <v>0.02</v>
      </c>
      <c r="N24" s="67">
        <v>2.05375</v>
      </c>
      <c r="O24" s="67">
        <f t="shared" si="0"/>
        <v>212.0938853329306</v>
      </c>
      <c r="P24" s="68">
        <f t="shared" si="1"/>
        <v>796.7318163674133</v>
      </c>
    </row>
    <row r="25" spans="3:16" ht="15">
      <c r="C25" s="111">
        <v>550</v>
      </c>
      <c r="D25" s="109">
        <v>1961</v>
      </c>
      <c r="E25" s="111">
        <v>550</v>
      </c>
      <c r="F25" s="79">
        <v>2</v>
      </c>
      <c r="G25" s="36">
        <f>(SUM($F$2:F25)/58*100)</f>
        <v>43.103448275862064</v>
      </c>
      <c r="L25" s="65">
        <f t="shared" si="2"/>
        <v>95</v>
      </c>
      <c r="M25" s="66">
        <v>0.05</v>
      </c>
      <c r="N25" s="67">
        <v>1.64485</v>
      </c>
      <c r="O25" s="67">
        <f t="shared" si="0"/>
        <v>169.86616057936502</v>
      </c>
      <c r="P25" s="68">
        <f t="shared" si="1"/>
        <v>754.5040916138478</v>
      </c>
    </row>
    <row r="26" spans="3:16" ht="15">
      <c r="C26" s="111">
        <v>550</v>
      </c>
      <c r="D26" s="109">
        <v>1967</v>
      </c>
      <c r="E26" s="111">
        <v>558</v>
      </c>
      <c r="F26" s="79">
        <v>1</v>
      </c>
      <c r="G26" s="36">
        <f>(SUM($F$2:F26)/58*100)</f>
        <v>44.827586206896555</v>
      </c>
      <c r="L26" s="65">
        <f t="shared" si="2"/>
        <v>90</v>
      </c>
      <c r="M26" s="66">
        <v>0.1</v>
      </c>
      <c r="N26" s="67">
        <v>1.28155</v>
      </c>
      <c r="O26" s="67">
        <f t="shared" si="0"/>
        <v>132.3476171629542</v>
      </c>
      <c r="P26" s="68">
        <f t="shared" si="1"/>
        <v>716.985548197437</v>
      </c>
    </row>
    <row r="27" spans="3:16" ht="15">
      <c r="C27" s="111">
        <v>558</v>
      </c>
      <c r="D27" s="109">
        <v>1992</v>
      </c>
      <c r="E27" s="111">
        <v>561</v>
      </c>
      <c r="F27" s="79">
        <v>1</v>
      </c>
      <c r="G27" s="36">
        <f>(SUM($F$2:F27)/58*100)</f>
        <v>46.55172413793103</v>
      </c>
      <c r="L27" s="65">
        <f t="shared" si="2"/>
        <v>80</v>
      </c>
      <c r="M27" s="66">
        <v>0.2</v>
      </c>
      <c r="N27" s="67">
        <v>0.84162</v>
      </c>
      <c r="O27" s="67">
        <f t="shared" si="0"/>
        <v>86.91537712667125</v>
      </c>
      <c r="P27" s="68">
        <f t="shared" si="1"/>
        <v>671.5533081611541</v>
      </c>
    </row>
    <row r="28" spans="3:16" ht="15">
      <c r="C28" s="111">
        <v>561</v>
      </c>
      <c r="D28" s="109">
        <v>1987</v>
      </c>
      <c r="E28" s="112">
        <v>563</v>
      </c>
      <c r="F28" s="79">
        <v>1</v>
      </c>
      <c r="G28" s="36">
        <f>(SUM($F$2:F28)/58*100)</f>
        <v>48.275862068965516</v>
      </c>
      <c r="L28" s="65">
        <f t="shared" si="2"/>
        <v>70</v>
      </c>
      <c r="M28" s="66">
        <v>0.3</v>
      </c>
      <c r="N28" s="67">
        <v>0.5244</v>
      </c>
      <c r="O28" s="67">
        <f t="shared" si="0"/>
        <v>54.155585377280005</v>
      </c>
      <c r="P28" s="68">
        <f t="shared" si="1"/>
        <v>638.7935164117628</v>
      </c>
    </row>
    <row r="29" spans="3:16" ht="15">
      <c r="C29" s="112">
        <v>563</v>
      </c>
      <c r="D29" s="110">
        <v>2001</v>
      </c>
      <c r="E29" s="111">
        <v>573</v>
      </c>
      <c r="F29" s="79">
        <v>1</v>
      </c>
      <c r="G29" s="36">
        <f>(SUM($F$2:F29)/58*100)</f>
        <v>50</v>
      </c>
      <c r="L29" s="65">
        <f t="shared" si="2"/>
        <v>60</v>
      </c>
      <c r="M29" s="66">
        <v>0.4</v>
      </c>
      <c r="N29" s="67">
        <v>0.25335</v>
      </c>
      <c r="O29" s="67">
        <f t="shared" si="0"/>
        <v>26.163839731757992</v>
      </c>
      <c r="P29" s="68">
        <f t="shared" si="1"/>
        <v>610.8017707662408</v>
      </c>
    </row>
    <row r="30" spans="3:16" ht="15">
      <c r="C30" s="111">
        <v>573</v>
      </c>
      <c r="D30" s="109">
        <v>1977</v>
      </c>
      <c r="E30" s="111">
        <v>574</v>
      </c>
      <c r="F30" s="79">
        <v>1</v>
      </c>
      <c r="G30" s="36">
        <f>(SUM($F$2:F30)/58*100)</f>
        <v>51.724137931034484</v>
      </c>
      <c r="L30" s="65">
        <f t="shared" si="2"/>
        <v>50</v>
      </c>
      <c r="M30" s="66">
        <v>0.5</v>
      </c>
      <c r="N30" s="67">
        <v>0</v>
      </c>
      <c r="O30" s="67">
        <f t="shared" si="0"/>
        <v>0</v>
      </c>
      <c r="P30" s="68">
        <f t="shared" si="1"/>
        <v>584.6379310344828</v>
      </c>
    </row>
    <row r="31" spans="3:16" ht="15">
      <c r="C31" s="111">
        <v>574</v>
      </c>
      <c r="D31" s="109">
        <v>1964</v>
      </c>
      <c r="E31" s="111">
        <v>577</v>
      </c>
      <c r="F31" s="79">
        <v>1</v>
      </c>
      <c r="G31" s="36">
        <f>(SUM($F$2:F31)/58*100)</f>
        <v>53.44827586206896</v>
      </c>
      <c r="J31" s="22"/>
      <c r="K31" s="22"/>
      <c r="L31" s="65">
        <f t="shared" si="2"/>
        <v>40</v>
      </c>
      <c r="M31" s="66">
        <v>0.6</v>
      </c>
      <c r="N31" s="67">
        <v>0.25335</v>
      </c>
      <c r="O31" s="67">
        <f t="shared" si="0"/>
        <v>26.163839731757992</v>
      </c>
      <c r="P31" s="68">
        <f aca="true" t="shared" si="3" ref="P31:P36">$L$2-O31</f>
        <v>558.4740913027248</v>
      </c>
    </row>
    <row r="32" spans="3:16" ht="15">
      <c r="C32" s="111">
        <v>577</v>
      </c>
      <c r="D32" s="109">
        <v>1998</v>
      </c>
      <c r="E32" s="111">
        <v>580</v>
      </c>
      <c r="F32" s="79">
        <v>1</v>
      </c>
      <c r="G32" s="36">
        <f>(SUM($F$2:F32)/58*100)</f>
        <v>55.172413793103445</v>
      </c>
      <c r="L32" s="65">
        <f t="shared" si="2"/>
        <v>30.000000000000004</v>
      </c>
      <c r="M32" s="66">
        <v>0.7</v>
      </c>
      <c r="N32" s="67">
        <v>0.5244</v>
      </c>
      <c r="O32" s="67">
        <f t="shared" si="0"/>
        <v>54.155585377280005</v>
      </c>
      <c r="P32" s="68">
        <f t="shared" si="3"/>
        <v>530.4823456572028</v>
      </c>
    </row>
    <row r="33" spans="3:16" ht="15">
      <c r="C33" s="111">
        <v>580</v>
      </c>
      <c r="D33" s="109">
        <v>1995</v>
      </c>
      <c r="E33" s="111">
        <v>583</v>
      </c>
      <c r="F33" s="79">
        <v>1</v>
      </c>
      <c r="G33" s="36">
        <f>(SUM($F$2:F33)/58*100)</f>
        <v>56.896551724137936</v>
      </c>
      <c r="L33" s="65">
        <f t="shared" si="2"/>
        <v>19.999999999999996</v>
      </c>
      <c r="M33" s="66">
        <v>0.8</v>
      </c>
      <c r="N33" s="69">
        <v>0.84162</v>
      </c>
      <c r="O33" s="67">
        <f t="shared" si="0"/>
        <v>86.91537712667125</v>
      </c>
      <c r="P33" s="68">
        <f t="shared" si="3"/>
        <v>497.7225539078115</v>
      </c>
    </row>
    <row r="34" spans="3:16" ht="15">
      <c r="C34" s="111">
        <v>583</v>
      </c>
      <c r="D34" s="109">
        <v>1994</v>
      </c>
      <c r="E34" s="111">
        <v>596</v>
      </c>
      <c r="F34" s="79">
        <v>1</v>
      </c>
      <c r="G34" s="36">
        <f>(SUM($F$2:F34)/58*100)</f>
        <v>58.620689655172406</v>
      </c>
      <c r="L34" s="65">
        <f t="shared" si="2"/>
        <v>9.999999999999998</v>
      </c>
      <c r="M34" s="66">
        <v>0.9</v>
      </c>
      <c r="N34" s="67">
        <v>1.28155</v>
      </c>
      <c r="O34" s="67">
        <f t="shared" si="0"/>
        <v>132.3476171629542</v>
      </c>
      <c r="P34" s="68">
        <f t="shared" si="3"/>
        <v>452.2903138715286</v>
      </c>
    </row>
    <row r="35" spans="3:16" ht="15">
      <c r="C35" s="111">
        <v>596</v>
      </c>
      <c r="D35" s="109">
        <v>1999</v>
      </c>
      <c r="E35" s="111">
        <v>605</v>
      </c>
      <c r="F35" s="79">
        <v>1</v>
      </c>
      <c r="G35" s="36">
        <f>(SUM($F$2:F35)/58*100)</f>
        <v>60.3448275862069</v>
      </c>
      <c r="L35" s="65">
        <f t="shared" si="2"/>
        <v>5.000000000000004</v>
      </c>
      <c r="M35" s="66">
        <v>0.95</v>
      </c>
      <c r="N35" s="69">
        <v>1.64485</v>
      </c>
      <c r="O35" s="67">
        <f t="shared" si="0"/>
        <v>169.86616057936502</v>
      </c>
      <c r="P35" s="68">
        <f t="shared" si="3"/>
        <v>414.7717704551178</v>
      </c>
    </row>
    <row r="36" spans="3:16" ht="15.75" thickBot="1">
      <c r="C36" s="111">
        <v>605</v>
      </c>
      <c r="D36" s="109">
        <v>1958</v>
      </c>
      <c r="E36" s="111">
        <v>609</v>
      </c>
      <c r="F36" s="79">
        <v>1</v>
      </c>
      <c r="G36" s="36">
        <f>(SUM($F$2:F36)/58*100)</f>
        <v>62.06896551724138</v>
      </c>
      <c r="L36" s="70">
        <f t="shared" si="2"/>
        <v>1.0000000000000009</v>
      </c>
      <c r="M36" s="71">
        <v>0.99</v>
      </c>
      <c r="N36" s="72">
        <v>2.32635</v>
      </c>
      <c r="O36" s="73">
        <f t="shared" si="0"/>
        <v>240.24570183530767</v>
      </c>
      <c r="P36" s="74">
        <f t="shared" si="3"/>
        <v>344.3922291991751</v>
      </c>
    </row>
    <row r="37" spans="3:7" ht="15">
      <c r="C37" s="111">
        <v>609</v>
      </c>
      <c r="D37" s="109">
        <v>1996</v>
      </c>
      <c r="E37" s="111">
        <v>611</v>
      </c>
      <c r="F37" s="79">
        <v>1</v>
      </c>
      <c r="G37" s="36">
        <f>(SUM($F$2:F37)/58*100)</f>
        <v>63.793103448275865</v>
      </c>
    </row>
    <row r="38" spans="3:7" ht="15">
      <c r="C38" s="111">
        <v>611</v>
      </c>
      <c r="D38" s="109">
        <v>1974</v>
      </c>
      <c r="E38" s="111">
        <v>613</v>
      </c>
      <c r="F38" s="79">
        <v>1</v>
      </c>
      <c r="G38" s="36">
        <f>(SUM($F$2:F38)/58*100)</f>
        <v>65.51724137931035</v>
      </c>
    </row>
    <row r="39" spans="3:7" ht="15">
      <c r="C39" s="111">
        <v>613</v>
      </c>
      <c r="D39" s="109">
        <v>1979</v>
      </c>
      <c r="E39" s="111">
        <v>618</v>
      </c>
      <c r="F39" s="79">
        <v>1</v>
      </c>
      <c r="G39" s="36">
        <f>(SUM($F$2:F39)/58*100)</f>
        <v>67.24137931034483</v>
      </c>
    </row>
    <row r="40" spans="3:7" ht="15">
      <c r="C40" s="111">
        <v>618</v>
      </c>
      <c r="D40" s="109">
        <v>1957</v>
      </c>
      <c r="E40" s="111">
        <v>626</v>
      </c>
      <c r="F40" s="79">
        <v>1</v>
      </c>
      <c r="G40" s="36">
        <f>(SUM($F$2:F40)/58*100)</f>
        <v>68.96551724137932</v>
      </c>
    </row>
    <row r="41" spans="3:7" ht="15">
      <c r="C41" s="111">
        <v>626</v>
      </c>
      <c r="D41" s="109">
        <v>1955</v>
      </c>
      <c r="E41" s="111">
        <v>633</v>
      </c>
      <c r="F41" s="79">
        <v>1</v>
      </c>
      <c r="G41" s="36">
        <f>(SUM($F$2:F41)/58*100)</f>
        <v>70.6896551724138</v>
      </c>
    </row>
    <row r="42" spans="3:7" ht="15">
      <c r="C42" s="111">
        <v>633</v>
      </c>
      <c r="D42" s="109">
        <v>1970</v>
      </c>
      <c r="E42" s="111">
        <v>643</v>
      </c>
      <c r="F42" s="79">
        <v>1</v>
      </c>
      <c r="G42" s="36">
        <f>(SUM($F$2:F42)/58*100)</f>
        <v>72.41379310344827</v>
      </c>
    </row>
    <row r="43" spans="3:7" ht="15">
      <c r="C43" s="111">
        <v>643</v>
      </c>
      <c r="D43" s="109">
        <v>1988</v>
      </c>
      <c r="E43" s="111">
        <v>645</v>
      </c>
      <c r="F43" s="79">
        <v>3</v>
      </c>
      <c r="G43" s="36">
        <f>(SUM($F$2:F43)/58*100)</f>
        <v>77.58620689655173</v>
      </c>
    </row>
    <row r="44" spans="3:7" ht="15">
      <c r="C44" s="111">
        <v>645</v>
      </c>
      <c r="D44" s="109">
        <v>1959</v>
      </c>
      <c r="E44" s="111">
        <v>658</v>
      </c>
      <c r="F44" s="79">
        <v>2</v>
      </c>
      <c r="G44" s="36">
        <f>(SUM($F$2:F44)/58*100)</f>
        <v>81.03448275862068</v>
      </c>
    </row>
    <row r="45" spans="3:7" ht="15">
      <c r="C45" s="111">
        <v>645</v>
      </c>
      <c r="D45" s="109">
        <v>2005</v>
      </c>
      <c r="E45" s="111">
        <v>670</v>
      </c>
      <c r="F45" s="79">
        <v>1</v>
      </c>
      <c r="G45" s="36">
        <f>(SUM($F$2:F45)/58*100)</f>
        <v>82.75862068965517</v>
      </c>
    </row>
    <row r="46" spans="3:7" ht="15">
      <c r="C46" s="111">
        <v>654</v>
      </c>
      <c r="D46" s="109">
        <v>1966</v>
      </c>
      <c r="E46" s="111">
        <v>693</v>
      </c>
      <c r="F46" s="79">
        <v>1</v>
      </c>
      <c r="G46" s="36">
        <f>(SUM($F$2:F46)/58*100)</f>
        <v>84.48275862068965</v>
      </c>
    </row>
    <row r="47" spans="3:7" ht="15">
      <c r="C47" s="111">
        <v>658</v>
      </c>
      <c r="D47" s="109">
        <v>1981</v>
      </c>
      <c r="E47" s="111">
        <v>694</v>
      </c>
      <c r="F47" s="79">
        <v>1</v>
      </c>
      <c r="G47" s="36">
        <f>(SUM($F$2:F47)/58*100)</f>
        <v>86.20689655172413</v>
      </c>
    </row>
    <row r="48" spans="3:7" ht="15">
      <c r="C48" s="111">
        <v>658</v>
      </c>
      <c r="D48" s="109">
        <v>1985</v>
      </c>
      <c r="E48" s="111">
        <v>711</v>
      </c>
      <c r="F48" s="79">
        <v>1</v>
      </c>
      <c r="G48" s="36">
        <f>(SUM($F$2:F48)/58*100)</f>
        <v>87.93103448275862</v>
      </c>
    </row>
    <row r="49" spans="3:7" ht="15">
      <c r="C49" s="111">
        <v>670</v>
      </c>
      <c r="D49" s="109">
        <v>1956</v>
      </c>
      <c r="E49" s="111">
        <v>726</v>
      </c>
      <c r="F49" s="79">
        <v>1</v>
      </c>
      <c r="G49" s="36">
        <f>(SUM($F$2:F49)/58*100)</f>
        <v>89.65517241379311</v>
      </c>
    </row>
    <row r="50" spans="3:7" ht="15">
      <c r="C50" s="111">
        <v>693</v>
      </c>
      <c r="D50" s="109">
        <v>2007</v>
      </c>
      <c r="E50" s="111">
        <v>729</v>
      </c>
      <c r="F50" s="79">
        <v>1</v>
      </c>
      <c r="G50" s="36">
        <f>(SUM($F$2:F50)/58*100)</f>
        <v>91.37931034482759</v>
      </c>
    </row>
    <row r="51" spans="3:8" ht="15">
      <c r="C51" s="111">
        <v>694</v>
      </c>
      <c r="D51" s="109">
        <v>1997</v>
      </c>
      <c r="E51" s="111">
        <v>759</v>
      </c>
      <c r="F51" s="79">
        <v>1</v>
      </c>
      <c r="G51" s="36">
        <f>(SUM($F$2:F51)/58*100)</f>
        <v>93.10344827586206</v>
      </c>
      <c r="H51" s="18"/>
    </row>
    <row r="52" spans="3:7" ht="15">
      <c r="C52" s="111">
        <v>711</v>
      </c>
      <c r="D52" s="109">
        <v>2009</v>
      </c>
      <c r="E52" s="111">
        <v>779</v>
      </c>
      <c r="F52" s="79">
        <v>1</v>
      </c>
      <c r="G52" s="36">
        <f>(SUM($F$2:F52)/58*100)</f>
        <v>94.82758620689656</v>
      </c>
    </row>
    <row r="53" spans="3:7" ht="15">
      <c r="C53" s="111">
        <v>726</v>
      </c>
      <c r="D53" s="109">
        <v>1975</v>
      </c>
      <c r="E53" s="111">
        <v>780</v>
      </c>
      <c r="F53" s="79">
        <v>2</v>
      </c>
      <c r="G53" s="36">
        <f>(SUM($F$2:F53)/58*100)</f>
        <v>98.27586206896551</v>
      </c>
    </row>
    <row r="54" spans="3:7" ht="15">
      <c r="C54" s="111">
        <v>729</v>
      </c>
      <c r="D54" s="109">
        <v>2010</v>
      </c>
      <c r="E54" s="97">
        <v>875</v>
      </c>
      <c r="F54" s="79">
        <v>1</v>
      </c>
      <c r="G54" s="36">
        <f>(SUM($F$2:F54)/58*100)</f>
        <v>100</v>
      </c>
    </row>
    <row r="55" spans="3:4" ht="15">
      <c r="C55" s="111">
        <v>759</v>
      </c>
      <c r="D55" s="109">
        <v>2006</v>
      </c>
    </row>
    <row r="56" spans="3:4" ht="15">
      <c r="C56" s="111">
        <v>779</v>
      </c>
      <c r="D56" s="109">
        <v>1991</v>
      </c>
    </row>
    <row r="57" spans="3:4" ht="15">
      <c r="C57" s="111">
        <v>780</v>
      </c>
      <c r="D57" s="109">
        <v>1954</v>
      </c>
    </row>
    <row r="58" spans="3:4" ht="15">
      <c r="C58" s="111">
        <v>780</v>
      </c>
      <c r="D58" s="109">
        <v>1965</v>
      </c>
    </row>
    <row r="59" spans="3:4" ht="15">
      <c r="C59" s="97">
        <v>875</v>
      </c>
      <c r="D59" s="95">
        <v>2002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68"/>
  <sheetViews>
    <sheetView zoomScalePageLayoutView="0" workbookViewId="0" topLeftCell="A1">
      <selection activeCell="A1" sqref="A1"/>
    </sheetView>
  </sheetViews>
  <sheetFormatPr defaultColWidth="9.140625" defaultRowHeight="15"/>
  <cols>
    <col min="6" max="6" width="12.8515625" style="42" bestFit="1" customWidth="1"/>
  </cols>
  <sheetData>
    <row r="1" spans="6:8" ht="15">
      <c r="F1" s="42" t="s">
        <v>4</v>
      </c>
      <c r="G1" s="37" t="s">
        <v>5</v>
      </c>
      <c r="H1" s="22"/>
    </row>
    <row r="2" spans="1:7" ht="15">
      <c r="A2" s="3"/>
      <c r="B2" s="3"/>
      <c r="C2" s="7">
        <v>151</v>
      </c>
      <c r="D2" s="6">
        <v>1986</v>
      </c>
      <c r="E2" s="7">
        <v>151</v>
      </c>
      <c r="F2" s="79">
        <v>1</v>
      </c>
      <c r="G2" s="35">
        <f>F2/63*100</f>
        <v>1.5873015873015872</v>
      </c>
    </row>
    <row r="3" spans="1:10" ht="15">
      <c r="A3" s="3"/>
      <c r="B3" s="3"/>
      <c r="C3" s="7">
        <v>226</v>
      </c>
      <c r="D3" s="6">
        <v>1948</v>
      </c>
      <c r="E3" s="7">
        <v>226</v>
      </c>
      <c r="F3" s="79">
        <v>1</v>
      </c>
      <c r="G3" s="36">
        <f>(SUM($F$2:F3)/63*100)</f>
        <v>3.1746031746031744</v>
      </c>
      <c r="I3" t="s">
        <v>6</v>
      </c>
      <c r="J3" s="45">
        <f>AVERAGE(C2:C64)</f>
        <v>490.5238095238095</v>
      </c>
    </row>
    <row r="4" spans="1:10" ht="15">
      <c r="A4" s="3"/>
      <c r="B4" s="3"/>
      <c r="C4" s="7">
        <v>238</v>
      </c>
      <c r="D4" s="6">
        <v>1951</v>
      </c>
      <c r="E4" s="7">
        <v>238</v>
      </c>
      <c r="F4" s="79">
        <v>1</v>
      </c>
      <c r="G4" s="36">
        <f>(SUM($F$2:F4)/63*100)</f>
        <v>4.761904761904762</v>
      </c>
      <c r="I4" t="s">
        <v>7</v>
      </c>
      <c r="J4" s="45">
        <f>STDEV(C2:C64)</f>
        <v>107.40950536762553</v>
      </c>
    </row>
    <row r="5" spans="1:7" ht="15">
      <c r="A5" s="3"/>
      <c r="B5" s="3"/>
      <c r="C5" s="7">
        <v>246</v>
      </c>
      <c r="D5" s="6">
        <v>1971</v>
      </c>
      <c r="E5" s="7">
        <v>246</v>
      </c>
      <c r="F5" s="79">
        <v>1</v>
      </c>
      <c r="G5" s="36">
        <f>(SUM($F$2:F5)/63*100)</f>
        <v>6.349206349206349</v>
      </c>
    </row>
    <row r="6" spans="1:7" ht="15">
      <c r="A6" s="3"/>
      <c r="B6" s="3"/>
      <c r="C6" s="7">
        <v>311</v>
      </c>
      <c r="D6" s="6">
        <v>1959</v>
      </c>
      <c r="E6" s="7">
        <v>311</v>
      </c>
      <c r="F6" s="79">
        <v>1</v>
      </c>
      <c r="G6" s="36">
        <f>(SUM($F$2:F6)/63*100)</f>
        <v>7.936507936507936</v>
      </c>
    </row>
    <row r="7" spans="1:7" ht="15">
      <c r="A7" s="3"/>
      <c r="B7" s="3"/>
      <c r="C7" s="7">
        <v>341</v>
      </c>
      <c r="D7" s="6">
        <v>1983</v>
      </c>
      <c r="E7" s="7">
        <v>341</v>
      </c>
      <c r="F7" s="79">
        <v>1</v>
      </c>
      <c r="G7" s="36">
        <f>(SUM($F$2:F7)/63*100)</f>
        <v>9.523809523809524</v>
      </c>
    </row>
    <row r="8" spans="1:7" ht="15">
      <c r="A8" s="3"/>
      <c r="B8" s="3"/>
      <c r="C8" s="7">
        <v>384</v>
      </c>
      <c r="D8" s="6">
        <v>1949</v>
      </c>
      <c r="E8" s="7">
        <v>384</v>
      </c>
      <c r="F8" s="79">
        <v>1</v>
      </c>
      <c r="G8" s="36">
        <f>(SUM($F$2:F8)/63*100)</f>
        <v>11.11111111111111</v>
      </c>
    </row>
    <row r="9" spans="1:7" ht="15">
      <c r="A9" s="3"/>
      <c r="B9" s="3"/>
      <c r="C9" s="7">
        <v>400</v>
      </c>
      <c r="D9" s="6">
        <v>1961</v>
      </c>
      <c r="E9" s="7">
        <v>400</v>
      </c>
      <c r="F9" s="86">
        <v>2</v>
      </c>
      <c r="G9" s="36">
        <f>(SUM($F$2:F9)/63*100)</f>
        <v>14.285714285714285</v>
      </c>
    </row>
    <row r="10" spans="1:7" ht="15">
      <c r="A10" s="3"/>
      <c r="B10" s="3"/>
      <c r="C10" s="84">
        <v>400</v>
      </c>
      <c r="D10" s="6">
        <v>1972</v>
      </c>
      <c r="E10" s="7">
        <v>404</v>
      </c>
      <c r="F10" s="79">
        <v>1</v>
      </c>
      <c r="G10" s="36">
        <f>(SUM($F$2:F10)/63*100)</f>
        <v>15.873015873015872</v>
      </c>
    </row>
    <row r="11" spans="1:7" ht="15">
      <c r="A11" s="3"/>
      <c r="B11" s="3"/>
      <c r="C11" s="7">
        <v>404</v>
      </c>
      <c r="D11" s="6">
        <v>1958</v>
      </c>
      <c r="E11" s="7">
        <v>406</v>
      </c>
      <c r="F11" s="79">
        <v>1</v>
      </c>
      <c r="G11" s="36">
        <f>(SUM($F$2:F11)/63*100)</f>
        <v>17.46031746031746</v>
      </c>
    </row>
    <row r="12" spans="1:7" ht="15">
      <c r="A12" s="3"/>
      <c r="B12" s="3"/>
      <c r="C12" s="7">
        <v>406</v>
      </c>
      <c r="D12" s="6">
        <v>1987</v>
      </c>
      <c r="E12" s="7">
        <v>410</v>
      </c>
      <c r="F12" s="86">
        <v>2</v>
      </c>
      <c r="G12" s="36">
        <f>(SUM($F$2:F12)/63*100)</f>
        <v>20.634920634920633</v>
      </c>
    </row>
    <row r="13" spans="1:7" ht="15">
      <c r="A13" s="3"/>
      <c r="B13" s="3"/>
      <c r="C13" s="7">
        <v>410</v>
      </c>
      <c r="D13" s="6">
        <v>1973</v>
      </c>
      <c r="E13" s="7">
        <v>417</v>
      </c>
      <c r="F13" s="79">
        <v>1</v>
      </c>
      <c r="G13" s="36">
        <f>(SUM($F$2:F13)/63*100)</f>
        <v>22.22222222222222</v>
      </c>
    </row>
    <row r="14" spans="1:7" ht="15">
      <c r="A14" s="3"/>
      <c r="B14" s="3"/>
      <c r="C14" s="84">
        <v>410</v>
      </c>
      <c r="D14" s="6">
        <v>1960</v>
      </c>
      <c r="E14" s="7">
        <v>425</v>
      </c>
      <c r="F14" s="79">
        <v>1</v>
      </c>
      <c r="G14" s="36">
        <f>(SUM($F$2:F14)/63*100)</f>
        <v>23.809523809523807</v>
      </c>
    </row>
    <row r="15" spans="1:7" ht="15">
      <c r="A15" s="3"/>
      <c r="B15" s="3"/>
      <c r="C15" s="7">
        <v>417</v>
      </c>
      <c r="D15" s="6">
        <v>1990</v>
      </c>
      <c r="E15" s="7">
        <v>426</v>
      </c>
      <c r="F15" s="79">
        <v>1</v>
      </c>
      <c r="G15" s="36">
        <f>(SUM($F$2:F15)/63*100)</f>
        <v>25.396825396825395</v>
      </c>
    </row>
    <row r="16" spans="1:7" ht="15">
      <c r="A16" s="3"/>
      <c r="B16" s="3"/>
      <c r="C16" s="7">
        <v>425</v>
      </c>
      <c r="D16" s="6">
        <v>1994</v>
      </c>
      <c r="E16" s="7">
        <v>428</v>
      </c>
      <c r="F16" s="79">
        <v>1</v>
      </c>
      <c r="G16" s="36">
        <f>(SUM($F$2:F16)/63*100)</f>
        <v>26.984126984126984</v>
      </c>
    </row>
    <row r="17" spans="1:7" ht="15">
      <c r="A17" s="3"/>
      <c r="B17" s="3"/>
      <c r="C17" s="7">
        <v>426</v>
      </c>
      <c r="D17" s="6">
        <v>1976</v>
      </c>
      <c r="E17" s="7">
        <v>429</v>
      </c>
      <c r="F17" s="79">
        <v>1</v>
      </c>
      <c r="G17" s="36">
        <f>(SUM($F$2:F17)/63*100)</f>
        <v>28.57142857142857</v>
      </c>
    </row>
    <row r="18" spans="1:7" ht="15">
      <c r="A18" s="3"/>
      <c r="B18" s="3"/>
      <c r="C18" s="7">
        <v>428</v>
      </c>
      <c r="D18" s="6">
        <v>1975</v>
      </c>
      <c r="E18" s="7">
        <v>430</v>
      </c>
      <c r="F18" s="79">
        <v>1</v>
      </c>
      <c r="G18" s="36">
        <f>(SUM($F$2:F18)/63*100)</f>
        <v>30.158730158730158</v>
      </c>
    </row>
    <row r="19" spans="1:7" ht="15.75" thickBot="1">
      <c r="A19" s="3"/>
      <c r="B19" s="3"/>
      <c r="C19" s="7">
        <v>429</v>
      </c>
      <c r="D19" s="6">
        <v>1984</v>
      </c>
      <c r="E19" s="7">
        <v>436</v>
      </c>
      <c r="F19" s="79">
        <v>1</v>
      </c>
      <c r="G19" s="36">
        <f>(SUM($F$2:F19)/63*100)</f>
        <v>31.746031746031743</v>
      </c>
    </row>
    <row r="20" spans="1:16" ht="15">
      <c r="A20" s="3"/>
      <c r="B20" s="3"/>
      <c r="C20" s="7">
        <v>430</v>
      </c>
      <c r="D20" s="6">
        <v>1968</v>
      </c>
      <c r="E20" s="7">
        <v>448</v>
      </c>
      <c r="F20" s="79">
        <v>1</v>
      </c>
      <c r="G20" s="36">
        <f>(SUM($F$2:F20)/63*100)</f>
        <v>33.33333333333333</v>
      </c>
      <c r="L20" s="75" t="s">
        <v>5</v>
      </c>
      <c r="M20" s="62" t="s">
        <v>10</v>
      </c>
      <c r="N20" s="62" t="s">
        <v>9</v>
      </c>
      <c r="O20" s="63" t="s">
        <v>11</v>
      </c>
      <c r="P20" s="64" t="s">
        <v>8</v>
      </c>
    </row>
    <row r="21" spans="1:16" ht="15">
      <c r="A21" s="3"/>
      <c r="B21" s="3"/>
      <c r="C21" s="7">
        <v>436</v>
      </c>
      <c r="D21" s="6">
        <v>1995</v>
      </c>
      <c r="E21" s="7">
        <v>464</v>
      </c>
      <c r="F21" s="79">
        <v>1</v>
      </c>
      <c r="G21" s="36">
        <f>(SUM($F$2:F21)/63*100)</f>
        <v>34.92063492063492</v>
      </c>
      <c r="L21" s="65">
        <f>(1-M21)*100</f>
        <v>99</v>
      </c>
      <c r="M21" s="66">
        <v>0.01</v>
      </c>
      <c r="N21" s="67">
        <v>2.32635</v>
      </c>
      <c r="O21" s="67">
        <f aca="true" t="shared" si="0" ref="O21:O33">$J$4*N21</f>
        <v>249.87210281197565</v>
      </c>
      <c r="P21" s="68">
        <f aca="true" t="shared" si="1" ref="P21:P28">$J$3+O21</f>
        <v>740.3959123357852</v>
      </c>
    </row>
    <row r="22" spans="1:16" ht="15">
      <c r="A22" s="3"/>
      <c r="B22" s="3"/>
      <c r="C22" s="7">
        <v>448</v>
      </c>
      <c r="D22" s="6">
        <v>1954</v>
      </c>
      <c r="E22" s="7">
        <v>465</v>
      </c>
      <c r="F22" s="79">
        <v>1</v>
      </c>
      <c r="G22" s="36">
        <f>(SUM($F$2:F22)/63*100)</f>
        <v>36.507936507936506</v>
      </c>
      <c r="L22" s="65">
        <f aca="true" t="shared" si="2" ref="L22:L33">(1-M22)*100</f>
        <v>98</v>
      </c>
      <c r="M22" s="66">
        <v>0.02</v>
      </c>
      <c r="N22" s="67">
        <v>2.05375</v>
      </c>
      <c r="O22" s="67">
        <f t="shared" si="0"/>
        <v>220.5922716487609</v>
      </c>
      <c r="P22" s="68">
        <f t="shared" si="1"/>
        <v>711.1160811725704</v>
      </c>
    </row>
    <row r="23" spans="1:16" ht="15">
      <c r="A23" s="3"/>
      <c r="B23" s="3"/>
      <c r="C23" s="7">
        <v>464</v>
      </c>
      <c r="D23" s="6">
        <v>1952</v>
      </c>
      <c r="E23" s="7">
        <v>468</v>
      </c>
      <c r="F23" s="79">
        <v>1</v>
      </c>
      <c r="G23" s="36">
        <f>(SUM($F$2:F23)/63*100)</f>
        <v>38.095238095238095</v>
      </c>
      <c r="L23" s="65">
        <f t="shared" si="2"/>
        <v>95</v>
      </c>
      <c r="M23" s="66">
        <v>0.05</v>
      </c>
      <c r="N23" s="67">
        <v>1.64485</v>
      </c>
      <c r="O23" s="67">
        <f t="shared" si="0"/>
        <v>176.67252490393884</v>
      </c>
      <c r="P23" s="68">
        <f t="shared" si="1"/>
        <v>667.1963344277483</v>
      </c>
    </row>
    <row r="24" spans="1:16" ht="15">
      <c r="A24" s="13"/>
      <c r="B24" s="13"/>
      <c r="C24" s="7">
        <v>465</v>
      </c>
      <c r="D24" s="6">
        <v>1953</v>
      </c>
      <c r="E24" s="7">
        <v>470</v>
      </c>
      <c r="F24" s="79">
        <v>1</v>
      </c>
      <c r="G24" s="36">
        <f>(SUM($F$2:F24)/63*100)</f>
        <v>39.682539682539684</v>
      </c>
      <c r="L24" s="65">
        <f t="shared" si="2"/>
        <v>90</v>
      </c>
      <c r="M24" s="66">
        <v>0.1</v>
      </c>
      <c r="N24" s="67">
        <v>1.28155</v>
      </c>
      <c r="O24" s="67">
        <f t="shared" si="0"/>
        <v>137.6506516038805</v>
      </c>
      <c r="P24" s="68">
        <f t="shared" si="1"/>
        <v>628.17446112769</v>
      </c>
    </row>
    <row r="25" spans="1:16" ht="15">
      <c r="A25" s="3"/>
      <c r="B25" s="3"/>
      <c r="C25" s="7">
        <v>468</v>
      </c>
      <c r="D25" s="6">
        <v>2004</v>
      </c>
      <c r="E25" s="7">
        <v>478</v>
      </c>
      <c r="F25" s="79">
        <v>1</v>
      </c>
      <c r="G25" s="36">
        <f>(SUM($F$2:F25)/63*100)</f>
        <v>41.269841269841265</v>
      </c>
      <c r="L25" s="65">
        <f t="shared" si="2"/>
        <v>80</v>
      </c>
      <c r="M25" s="66">
        <v>0.2</v>
      </c>
      <c r="N25" s="67">
        <v>0.84162</v>
      </c>
      <c r="O25" s="67">
        <f t="shared" si="0"/>
        <v>90.397987907501</v>
      </c>
      <c r="P25" s="68">
        <f t="shared" si="1"/>
        <v>580.9217974313106</v>
      </c>
    </row>
    <row r="26" spans="1:16" ht="15">
      <c r="A26" s="3"/>
      <c r="B26" s="3"/>
      <c r="C26" s="7">
        <v>470</v>
      </c>
      <c r="D26" s="6">
        <v>1979</v>
      </c>
      <c r="E26" s="7">
        <v>499</v>
      </c>
      <c r="F26" s="79">
        <v>1</v>
      </c>
      <c r="G26" s="36">
        <f>(SUM($F$2:F26)/63*100)</f>
        <v>42.857142857142854</v>
      </c>
      <c r="L26" s="65">
        <f t="shared" si="2"/>
        <v>70</v>
      </c>
      <c r="M26" s="66">
        <v>0.3</v>
      </c>
      <c r="N26" s="67">
        <v>0.5244</v>
      </c>
      <c r="O26" s="67">
        <f t="shared" si="0"/>
        <v>56.32554461478282</v>
      </c>
      <c r="P26" s="68">
        <f t="shared" si="1"/>
        <v>546.8493541385924</v>
      </c>
    </row>
    <row r="27" spans="1:16" ht="15">
      <c r="A27" s="3"/>
      <c r="B27" s="3"/>
      <c r="C27" s="7">
        <v>478</v>
      </c>
      <c r="D27" s="6">
        <v>1955</v>
      </c>
      <c r="E27" s="7">
        <v>500</v>
      </c>
      <c r="F27" s="79">
        <v>1</v>
      </c>
      <c r="G27" s="36">
        <f>(SUM($F$2:F27)/63*100)</f>
        <v>44.44444444444444</v>
      </c>
      <c r="L27" s="65">
        <f t="shared" si="2"/>
        <v>60</v>
      </c>
      <c r="M27" s="66">
        <v>0.4</v>
      </c>
      <c r="N27" s="67">
        <v>0.25335</v>
      </c>
      <c r="O27" s="67">
        <f t="shared" si="0"/>
        <v>27.212198184887928</v>
      </c>
      <c r="P27" s="68">
        <f t="shared" si="1"/>
        <v>517.7360077086975</v>
      </c>
    </row>
    <row r="28" spans="1:16" ht="15">
      <c r="A28" s="3"/>
      <c r="B28" s="3"/>
      <c r="C28" s="7">
        <v>499</v>
      </c>
      <c r="D28" s="6">
        <v>1957</v>
      </c>
      <c r="E28" s="7">
        <v>504</v>
      </c>
      <c r="F28" s="79">
        <v>1</v>
      </c>
      <c r="G28" s="36">
        <f>(SUM($F$2:F28)/63*100)</f>
        <v>46.03174603174603</v>
      </c>
      <c r="L28" s="65">
        <f t="shared" si="2"/>
        <v>50</v>
      </c>
      <c r="M28" s="66">
        <v>0.5</v>
      </c>
      <c r="N28" s="67">
        <v>0</v>
      </c>
      <c r="O28" s="67">
        <f t="shared" si="0"/>
        <v>0</v>
      </c>
      <c r="P28" s="68">
        <f t="shared" si="1"/>
        <v>490.5238095238095</v>
      </c>
    </row>
    <row r="29" spans="1:16" ht="15">
      <c r="A29" s="3"/>
      <c r="B29" s="3"/>
      <c r="C29" s="7">
        <v>500</v>
      </c>
      <c r="D29" s="6">
        <v>1963</v>
      </c>
      <c r="E29" s="7">
        <v>505</v>
      </c>
      <c r="F29" s="79">
        <v>1</v>
      </c>
      <c r="G29" s="36">
        <f>(SUM($F$2:F29)/63*100)</f>
        <v>47.61904761904761</v>
      </c>
      <c r="L29" s="65">
        <f t="shared" si="2"/>
        <v>40</v>
      </c>
      <c r="M29" s="66">
        <v>0.6</v>
      </c>
      <c r="N29" s="67">
        <v>0.25335</v>
      </c>
      <c r="O29" s="67">
        <f t="shared" si="0"/>
        <v>27.212198184887928</v>
      </c>
      <c r="P29" s="68">
        <f aca="true" t="shared" si="3" ref="P29:P35">$J$3-O29</f>
        <v>463.3116113389216</v>
      </c>
    </row>
    <row r="30" spans="1:16" ht="15">
      <c r="A30" s="3"/>
      <c r="B30" s="3"/>
      <c r="C30" s="7">
        <v>504</v>
      </c>
      <c r="D30" s="6">
        <v>2005</v>
      </c>
      <c r="E30" s="7">
        <v>506</v>
      </c>
      <c r="F30" s="79">
        <v>1</v>
      </c>
      <c r="G30" s="36">
        <f>(SUM($F$2:F30)/63*100)</f>
        <v>49.2063492063492</v>
      </c>
      <c r="L30" s="65">
        <f t="shared" si="2"/>
        <v>30.000000000000004</v>
      </c>
      <c r="M30" s="66">
        <v>0.7</v>
      </c>
      <c r="N30" s="67">
        <v>0.5244</v>
      </c>
      <c r="O30" s="67">
        <f t="shared" si="0"/>
        <v>56.32554461478282</v>
      </c>
      <c r="P30" s="68">
        <f t="shared" si="3"/>
        <v>434.1982649090267</v>
      </c>
    </row>
    <row r="31" spans="1:16" ht="15">
      <c r="A31" s="3"/>
      <c r="B31" s="3"/>
      <c r="C31" s="7">
        <v>505</v>
      </c>
      <c r="D31" s="6">
        <v>1977</v>
      </c>
      <c r="E31" s="7">
        <v>507</v>
      </c>
      <c r="F31" s="79">
        <v>1</v>
      </c>
      <c r="G31" s="36">
        <f>(SUM($F$2:F31)/63*100)</f>
        <v>50.79365079365079</v>
      </c>
      <c r="J31" s="22"/>
      <c r="K31" s="22"/>
      <c r="L31" s="65">
        <f t="shared" si="2"/>
        <v>19.999999999999996</v>
      </c>
      <c r="M31" s="66">
        <v>0.8</v>
      </c>
      <c r="N31" s="69">
        <v>0.84162</v>
      </c>
      <c r="O31" s="67">
        <f t="shared" si="0"/>
        <v>90.397987907501</v>
      </c>
      <c r="P31" s="68">
        <f t="shared" si="3"/>
        <v>400.1258216163085</v>
      </c>
    </row>
    <row r="32" spans="1:16" ht="15">
      <c r="A32" s="3"/>
      <c r="B32" s="3"/>
      <c r="C32" s="7">
        <v>506</v>
      </c>
      <c r="D32" s="6">
        <v>1969</v>
      </c>
      <c r="E32" s="7">
        <v>512</v>
      </c>
      <c r="F32" s="79">
        <v>1</v>
      </c>
      <c r="G32" s="36">
        <f>(SUM($F$2:F32)/63*100)</f>
        <v>52.38095238095239</v>
      </c>
      <c r="L32" s="65">
        <f t="shared" si="2"/>
        <v>9.999999999999998</v>
      </c>
      <c r="M32" s="66">
        <v>0.9</v>
      </c>
      <c r="N32" s="67">
        <v>1.28155</v>
      </c>
      <c r="O32" s="67">
        <f t="shared" si="0"/>
        <v>137.6506516038805</v>
      </c>
      <c r="P32" s="68">
        <f t="shared" si="3"/>
        <v>352.873157919929</v>
      </c>
    </row>
    <row r="33" spans="1:16" ht="15">
      <c r="A33" s="3"/>
      <c r="B33" s="3"/>
      <c r="C33" s="7">
        <v>507</v>
      </c>
      <c r="D33" s="6">
        <v>1950</v>
      </c>
      <c r="E33" s="7">
        <v>515</v>
      </c>
      <c r="F33" s="79">
        <v>1</v>
      </c>
      <c r="G33" s="36">
        <f>(SUM($F$2:F33)/63*100)</f>
        <v>53.96825396825397</v>
      </c>
      <c r="L33" s="65">
        <f t="shared" si="2"/>
        <v>5.000000000000004</v>
      </c>
      <c r="M33" s="66">
        <v>0.95</v>
      </c>
      <c r="N33" s="69">
        <v>1.64485</v>
      </c>
      <c r="O33" s="67">
        <f t="shared" si="0"/>
        <v>176.67252490393884</v>
      </c>
      <c r="P33" s="68">
        <f t="shared" si="3"/>
        <v>313.8512846198707</v>
      </c>
    </row>
    <row r="34" spans="1:16" ht="15.75" thickBot="1">
      <c r="A34" s="3"/>
      <c r="B34" s="3"/>
      <c r="C34" s="7">
        <v>512</v>
      </c>
      <c r="D34" s="6">
        <v>1991</v>
      </c>
      <c r="E34" s="7">
        <v>520</v>
      </c>
      <c r="F34" s="79">
        <v>1</v>
      </c>
      <c r="G34" s="36">
        <f>(SUM($F$2:F34)/63*100)</f>
        <v>55.55555555555556</v>
      </c>
      <c r="L34" s="70">
        <f>(1-M34)*100</f>
        <v>1.0000000000000009</v>
      </c>
      <c r="M34" s="71">
        <v>0.99</v>
      </c>
      <c r="N34" s="72">
        <v>2.32635</v>
      </c>
      <c r="O34" s="73">
        <f>$J$4*N34</f>
        <v>249.87210281197565</v>
      </c>
      <c r="P34" s="74">
        <f t="shared" si="3"/>
        <v>240.65170671183387</v>
      </c>
    </row>
    <row r="35" spans="1:16" ht="15.75" thickBot="1">
      <c r="A35" s="3"/>
      <c r="B35" s="3"/>
      <c r="C35" s="7">
        <v>515</v>
      </c>
      <c r="D35" s="6">
        <v>1997</v>
      </c>
      <c r="E35" s="7">
        <v>521</v>
      </c>
      <c r="F35" s="79">
        <v>1</v>
      </c>
      <c r="G35" s="36">
        <f>(SUM($F$2:F35)/63*100)</f>
        <v>57.14285714285714</v>
      </c>
      <c r="L35" s="70">
        <f>(1-M35)*100</f>
        <v>0.10000000000000009</v>
      </c>
      <c r="M35" s="48">
        <v>0.999</v>
      </c>
      <c r="N35">
        <v>3.09023</v>
      </c>
      <c r="O35" s="73">
        <f>$J$4*N35</f>
        <v>331.92007577219744</v>
      </c>
      <c r="P35" s="74">
        <f t="shared" si="3"/>
        <v>158.60373375161208</v>
      </c>
    </row>
    <row r="36" spans="1:7" ht="15">
      <c r="A36" s="3"/>
      <c r="B36" s="3"/>
      <c r="C36" s="7">
        <v>520</v>
      </c>
      <c r="D36" s="11">
        <v>2001</v>
      </c>
      <c r="E36" s="12">
        <v>529</v>
      </c>
      <c r="F36" s="79">
        <v>1</v>
      </c>
      <c r="G36" s="36">
        <f>(SUM($F$2:F36)/63*100)</f>
        <v>58.730158730158735</v>
      </c>
    </row>
    <row r="37" spans="1:8" ht="15">
      <c r="A37" s="3"/>
      <c r="B37" s="3"/>
      <c r="C37" s="7">
        <v>521</v>
      </c>
      <c r="D37" s="11">
        <v>2002</v>
      </c>
      <c r="E37" s="12">
        <v>530</v>
      </c>
      <c r="F37" s="79">
        <v>1</v>
      </c>
      <c r="G37" s="36">
        <f>(SUM($F$2:F37)/63*100)</f>
        <v>60.317460317460316</v>
      </c>
      <c r="H37" s="24"/>
    </row>
    <row r="38" spans="1:7" ht="15">
      <c r="A38" s="3"/>
      <c r="B38" s="3"/>
      <c r="C38" s="12">
        <v>529</v>
      </c>
      <c r="D38" s="6">
        <v>1985</v>
      </c>
      <c r="E38" s="7">
        <v>531</v>
      </c>
      <c r="F38" s="79">
        <v>1</v>
      </c>
      <c r="G38" s="36">
        <f>(SUM($F$2:F38)/63*100)</f>
        <v>61.904761904761905</v>
      </c>
    </row>
    <row r="39" spans="1:7" ht="15">
      <c r="A39" s="3"/>
      <c r="B39" s="3"/>
      <c r="C39" s="12">
        <v>530</v>
      </c>
      <c r="D39" s="6">
        <v>1988</v>
      </c>
      <c r="E39" s="7">
        <v>540</v>
      </c>
      <c r="F39" s="79">
        <v>1</v>
      </c>
      <c r="G39" s="36">
        <f>(SUM($F$2:F39)/63*100)</f>
        <v>63.49206349206349</v>
      </c>
    </row>
    <row r="40" spans="1:7" ht="15">
      <c r="A40" s="3"/>
      <c r="B40" s="3"/>
      <c r="C40" s="7">
        <v>531</v>
      </c>
      <c r="D40" s="6">
        <v>1982</v>
      </c>
      <c r="E40" s="7">
        <v>546</v>
      </c>
      <c r="F40" s="79">
        <v>1</v>
      </c>
      <c r="G40" s="36">
        <f>(SUM($F$2:F40)/63*100)</f>
        <v>65.07936507936508</v>
      </c>
    </row>
    <row r="41" spans="1:7" ht="15">
      <c r="A41" s="3"/>
      <c r="B41" s="3"/>
      <c r="C41" s="7">
        <v>540</v>
      </c>
      <c r="D41" s="6">
        <v>2009</v>
      </c>
      <c r="E41" s="7">
        <v>552</v>
      </c>
      <c r="F41" s="79">
        <v>1</v>
      </c>
      <c r="G41" s="36">
        <f>(SUM($F$2:F41)/63*100)</f>
        <v>66.66666666666666</v>
      </c>
    </row>
    <row r="42" spans="1:7" ht="15">
      <c r="A42" s="3"/>
      <c r="B42" s="3"/>
      <c r="C42" s="7">
        <v>546</v>
      </c>
      <c r="D42" s="6">
        <v>1996</v>
      </c>
      <c r="E42" s="7">
        <v>561</v>
      </c>
      <c r="F42" s="79">
        <v>1</v>
      </c>
      <c r="G42" s="36">
        <f>(SUM($F$2:F42)/63*100)</f>
        <v>68.25396825396825</v>
      </c>
    </row>
    <row r="43" spans="1:7" ht="15">
      <c r="A43" s="3"/>
      <c r="B43" s="3"/>
      <c r="C43" s="7">
        <v>552</v>
      </c>
      <c r="D43" s="6">
        <v>1956</v>
      </c>
      <c r="E43" s="7">
        <v>566</v>
      </c>
      <c r="F43" s="79">
        <v>1</v>
      </c>
      <c r="G43" s="36">
        <f>(SUM($F$2:F43)/63*100)</f>
        <v>69.84126984126983</v>
      </c>
    </row>
    <row r="44" spans="1:7" ht="15">
      <c r="A44" s="3"/>
      <c r="B44" s="3"/>
      <c r="C44" s="7">
        <v>561</v>
      </c>
      <c r="D44" s="11">
        <v>2003</v>
      </c>
      <c r="E44" s="12">
        <v>567</v>
      </c>
      <c r="F44" s="79">
        <v>1</v>
      </c>
      <c r="G44" s="36">
        <f>(SUM($F$2:F44)/63*100)</f>
        <v>71.42857142857143</v>
      </c>
    </row>
    <row r="45" spans="1:7" ht="15">
      <c r="A45" s="3"/>
      <c r="B45" s="3"/>
      <c r="C45" s="7">
        <v>566</v>
      </c>
      <c r="D45" s="6">
        <v>1989</v>
      </c>
      <c r="E45" s="7">
        <v>568</v>
      </c>
      <c r="F45" s="79">
        <v>1</v>
      </c>
      <c r="G45" s="36">
        <f>(SUM($F$2:F45)/63*100)</f>
        <v>73.01587301587301</v>
      </c>
    </row>
    <row r="46" spans="1:7" ht="15">
      <c r="A46" s="3"/>
      <c r="B46" s="3"/>
      <c r="C46" s="12">
        <v>567</v>
      </c>
      <c r="D46" s="6">
        <v>1981</v>
      </c>
      <c r="E46" s="7">
        <v>569</v>
      </c>
      <c r="F46" s="79">
        <v>1</v>
      </c>
      <c r="G46" s="36">
        <f>(SUM($F$2:F46)/63*100)</f>
        <v>74.60317460317461</v>
      </c>
    </row>
    <row r="47" spans="1:7" ht="15">
      <c r="A47" s="3"/>
      <c r="B47" s="3"/>
      <c r="C47" s="7">
        <v>568</v>
      </c>
      <c r="D47" s="6">
        <v>1978</v>
      </c>
      <c r="E47" s="7">
        <v>570</v>
      </c>
      <c r="F47" s="86">
        <v>2</v>
      </c>
      <c r="G47" s="36">
        <f>(SUM($F$2:F47)/63*100)</f>
        <v>77.77777777777779</v>
      </c>
    </row>
    <row r="48" spans="1:7" ht="15">
      <c r="A48" s="3"/>
      <c r="B48" s="3"/>
      <c r="C48" s="7">
        <v>569</v>
      </c>
      <c r="D48" s="6">
        <v>2010</v>
      </c>
      <c r="E48" s="7">
        <v>571</v>
      </c>
      <c r="F48" s="79">
        <v>1</v>
      </c>
      <c r="G48" s="36">
        <f>(SUM($F$2:F48)/63*100)</f>
        <v>79.36507936507937</v>
      </c>
    </row>
    <row r="49" spans="1:7" ht="15">
      <c r="A49" s="3"/>
      <c r="B49" s="3"/>
      <c r="C49" s="7">
        <v>570</v>
      </c>
      <c r="D49" s="6">
        <v>1965</v>
      </c>
      <c r="E49" s="7">
        <v>575</v>
      </c>
      <c r="F49" s="79">
        <v>1</v>
      </c>
      <c r="G49" s="36">
        <f>(SUM($F$2:F49)/63*100)</f>
        <v>80.95238095238095</v>
      </c>
    </row>
    <row r="50" spans="1:7" ht="15">
      <c r="A50" s="3"/>
      <c r="B50" s="3"/>
      <c r="C50" s="84">
        <v>570</v>
      </c>
      <c r="D50" s="6">
        <v>1962</v>
      </c>
      <c r="E50" s="7">
        <v>576</v>
      </c>
      <c r="F50" s="79">
        <v>1</v>
      </c>
      <c r="G50" s="36">
        <f>(SUM($F$2:F50)/63*100)</f>
        <v>82.53968253968253</v>
      </c>
    </row>
    <row r="51" spans="1:7" ht="15">
      <c r="A51" s="3"/>
      <c r="B51" s="3"/>
      <c r="C51" s="7">
        <v>571</v>
      </c>
      <c r="D51" s="6">
        <v>2006</v>
      </c>
      <c r="E51" s="7">
        <v>579</v>
      </c>
      <c r="F51" s="79">
        <v>1</v>
      </c>
      <c r="G51" s="36">
        <f>(SUM($F$2:F51)/63*100)</f>
        <v>84.12698412698413</v>
      </c>
    </row>
    <row r="52" spans="1:7" ht="15">
      <c r="A52" s="3"/>
      <c r="B52" s="3"/>
      <c r="C52" s="7">
        <v>575</v>
      </c>
      <c r="D52" s="6">
        <v>1964</v>
      </c>
      <c r="E52" s="7">
        <v>580</v>
      </c>
      <c r="F52" s="86">
        <v>2</v>
      </c>
      <c r="G52" s="36">
        <f>(SUM($F$2:F52)/63*100)</f>
        <v>87.3015873015873</v>
      </c>
    </row>
    <row r="53" spans="1:7" ht="15">
      <c r="A53" s="3"/>
      <c r="B53" s="3"/>
      <c r="C53" s="7">
        <v>576</v>
      </c>
      <c r="D53" s="6">
        <v>2000</v>
      </c>
      <c r="E53" s="7">
        <v>604</v>
      </c>
      <c r="F53" s="79">
        <v>1</v>
      </c>
      <c r="G53" s="36">
        <f>(SUM($F$2:F53)/63*100)</f>
        <v>88.88888888888889</v>
      </c>
    </row>
    <row r="54" spans="1:7" ht="15">
      <c r="A54" s="3"/>
      <c r="B54" s="3"/>
      <c r="C54" s="7">
        <v>579</v>
      </c>
      <c r="D54" s="6">
        <v>1967</v>
      </c>
      <c r="E54" s="7">
        <v>605</v>
      </c>
      <c r="F54" s="79">
        <v>1</v>
      </c>
      <c r="G54" s="36">
        <f>(SUM($F$2:F54)/63*100)</f>
        <v>90.47619047619048</v>
      </c>
    </row>
    <row r="55" spans="1:7" ht="15">
      <c r="A55" s="3"/>
      <c r="B55" s="3"/>
      <c r="C55" s="7">
        <v>580</v>
      </c>
      <c r="D55" s="6">
        <v>1999</v>
      </c>
      <c r="E55" s="7">
        <v>612</v>
      </c>
      <c r="F55" s="79">
        <v>1</v>
      </c>
      <c r="G55" s="36">
        <f>(SUM($F$2:F55)/63*100)</f>
        <v>92.06349206349206</v>
      </c>
    </row>
    <row r="56" spans="1:7" ht="15">
      <c r="A56" s="3"/>
      <c r="B56" s="3"/>
      <c r="C56" s="84">
        <v>580</v>
      </c>
      <c r="D56" s="6">
        <v>1998</v>
      </c>
      <c r="E56" s="7">
        <v>620</v>
      </c>
      <c r="F56" s="79">
        <v>1</v>
      </c>
      <c r="G56" s="36">
        <f>(SUM($F$2:F56)/63*100)</f>
        <v>93.65079365079364</v>
      </c>
    </row>
    <row r="57" spans="1:7" ht="15">
      <c r="A57" s="8"/>
      <c r="B57" s="8"/>
      <c r="C57" s="7">
        <v>604</v>
      </c>
      <c r="D57" s="6">
        <v>1980</v>
      </c>
      <c r="E57" s="7">
        <v>643</v>
      </c>
      <c r="F57" s="79">
        <v>1</v>
      </c>
      <c r="G57" s="36">
        <f>(SUM($F$2:F57)/63*100)</f>
        <v>95.23809523809523</v>
      </c>
    </row>
    <row r="58" spans="1:7" ht="15">
      <c r="A58" s="3"/>
      <c r="B58" s="3"/>
      <c r="C58" s="7">
        <v>605</v>
      </c>
      <c r="D58" s="6">
        <v>1966</v>
      </c>
      <c r="E58" s="7">
        <v>645</v>
      </c>
      <c r="F58" s="79">
        <v>1</v>
      </c>
      <c r="G58" s="36">
        <f>(SUM($F$2:F58)/63*100)</f>
        <v>96.82539682539682</v>
      </c>
    </row>
    <row r="59" spans="1:7" ht="15">
      <c r="A59" s="3"/>
      <c r="B59" s="3"/>
      <c r="C59" s="7">
        <v>612</v>
      </c>
      <c r="D59" s="14">
        <v>1970</v>
      </c>
      <c r="E59" s="15">
        <v>650</v>
      </c>
      <c r="F59" s="79">
        <v>1</v>
      </c>
      <c r="G59" s="36">
        <f>(SUM($F$2:F59)/63*100)</f>
        <v>98.4126984126984</v>
      </c>
    </row>
    <row r="60" spans="1:7" ht="15">
      <c r="A60" s="3"/>
      <c r="B60" s="3"/>
      <c r="C60" s="7">
        <v>620</v>
      </c>
      <c r="D60" s="6">
        <v>1974</v>
      </c>
      <c r="E60" s="7">
        <v>664</v>
      </c>
      <c r="F60" s="79">
        <v>1</v>
      </c>
      <c r="G60" s="36">
        <f>(SUM($F$2:F60)/63*100)</f>
        <v>100</v>
      </c>
    </row>
    <row r="61" spans="1:3" ht="15">
      <c r="A61" s="3"/>
      <c r="B61" s="3"/>
      <c r="C61" s="7">
        <v>643</v>
      </c>
    </row>
    <row r="62" spans="1:3" ht="15">
      <c r="A62" s="3"/>
      <c r="B62" s="3"/>
      <c r="C62" s="7">
        <v>645</v>
      </c>
    </row>
    <row r="63" spans="1:3" ht="15">
      <c r="A63" s="3"/>
      <c r="B63" s="3"/>
      <c r="C63" s="15">
        <v>650</v>
      </c>
    </row>
    <row r="64" spans="1:3" ht="15">
      <c r="A64" s="3"/>
      <c r="B64" s="3"/>
      <c r="C64" s="7">
        <v>664</v>
      </c>
    </row>
    <row r="65" ht="15">
      <c r="C65" s="3"/>
    </row>
    <row r="66" ht="15">
      <c r="C66" s="3"/>
    </row>
    <row r="67" ht="15">
      <c r="C67" s="3"/>
    </row>
    <row r="68" ht="15">
      <c r="C68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R111"/>
  <sheetViews>
    <sheetView zoomScalePageLayoutView="0" workbookViewId="0" topLeftCell="E1">
      <selection activeCell="J2" sqref="J2"/>
    </sheetView>
  </sheetViews>
  <sheetFormatPr defaultColWidth="9.140625" defaultRowHeight="15"/>
  <cols>
    <col min="6" max="6" width="11.140625" style="42" bestFit="1" customWidth="1"/>
    <col min="7" max="7" width="9.140625" style="37" customWidth="1"/>
    <col min="8" max="8" width="9.140625" style="46" customWidth="1"/>
    <col min="12" max="12" width="15.28125" style="0" bestFit="1" customWidth="1"/>
    <col min="16" max="16" width="8.421875" style="0" customWidth="1"/>
    <col min="18" max="18" width="13.28125" style="0" bestFit="1" customWidth="1"/>
  </cols>
  <sheetData>
    <row r="1" spans="4:10" ht="15">
      <c r="D1" t="s">
        <v>12</v>
      </c>
      <c r="E1" t="s">
        <v>13</v>
      </c>
      <c r="F1" s="42" t="s">
        <v>4</v>
      </c>
      <c r="G1" s="37" t="s">
        <v>5</v>
      </c>
      <c r="H1" s="22" t="s">
        <v>9</v>
      </c>
      <c r="I1" t="s">
        <v>8</v>
      </c>
      <c r="J1" t="s">
        <v>10</v>
      </c>
    </row>
    <row r="2" spans="1:12" ht="15">
      <c r="A2" s="19"/>
      <c r="B2" s="21">
        <v>98</v>
      </c>
      <c r="C2" s="3">
        <v>1</v>
      </c>
      <c r="D2" s="20">
        <v>1932</v>
      </c>
      <c r="E2" s="21">
        <v>98</v>
      </c>
      <c r="F2" s="38">
        <v>1</v>
      </c>
      <c r="G2" s="35">
        <f>F2/110*100</f>
        <v>0.9090909090909091</v>
      </c>
      <c r="H2">
        <f aca="true" t="shared" si="0" ref="H2:H30">(ABS(E2-$L$2))/$L$3</f>
        <v>2.384262061272415</v>
      </c>
      <c r="I2">
        <f aca="true" t="shared" si="1" ref="I2:I30">$L$2-$L$3*H2</f>
        <v>98</v>
      </c>
      <c r="K2" t="s">
        <v>6</v>
      </c>
      <c r="L2" s="45">
        <f>AVERAGE(B2:B111)</f>
        <v>329.6272727272727</v>
      </c>
    </row>
    <row r="3" spans="1:12" ht="15">
      <c r="A3" s="3"/>
      <c r="B3" s="7">
        <v>121</v>
      </c>
      <c r="C3" s="3">
        <v>2</v>
      </c>
      <c r="D3" s="6">
        <v>1929</v>
      </c>
      <c r="E3" s="7">
        <v>121</v>
      </c>
      <c r="F3" s="39">
        <v>1</v>
      </c>
      <c r="G3" s="36">
        <f>(SUM($F$2:F3)/110*100)</f>
        <v>1.8181818181818181</v>
      </c>
      <c r="H3">
        <f t="shared" si="0"/>
        <v>2.147510893054698</v>
      </c>
      <c r="I3">
        <f t="shared" si="1"/>
        <v>121</v>
      </c>
      <c r="K3" t="s">
        <v>7</v>
      </c>
      <c r="L3" s="45">
        <f>STDEV(B2:B111)</f>
        <v>97.14841186696552</v>
      </c>
    </row>
    <row r="4" spans="1:9" ht="15">
      <c r="A4" s="3"/>
      <c r="B4" s="7">
        <v>154</v>
      </c>
      <c r="C4" s="3">
        <v>3</v>
      </c>
      <c r="D4" s="6">
        <v>2007</v>
      </c>
      <c r="E4" s="7">
        <v>154</v>
      </c>
      <c r="F4" s="39">
        <v>1</v>
      </c>
      <c r="G4" s="36">
        <f>(SUM($F$2:F4)/110*100)</f>
        <v>2.727272727272727</v>
      </c>
      <c r="H4">
        <f t="shared" si="0"/>
        <v>1.8078244343075387</v>
      </c>
      <c r="I4">
        <f t="shared" si="1"/>
        <v>154</v>
      </c>
    </row>
    <row r="5" spans="1:9" ht="15">
      <c r="A5" s="3"/>
      <c r="B5" s="7">
        <v>158</v>
      </c>
      <c r="C5" s="3">
        <v>4</v>
      </c>
      <c r="D5" s="6">
        <v>1921</v>
      </c>
      <c r="E5" s="7">
        <v>158</v>
      </c>
      <c r="F5" s="39">
        <v>1</v>
      </c>
      <c r="G5" s="36">
        <f>(SUM($F$2:F5)/110*100)</f>
        <v>3.6363636363636362</v>
      </c>
      <c r="H5">
        <f t="shared" si="0"/>
        <v>1.766650318095762</v>
      </c>
      <c r="I5">
        <f t="shared" si="1"/>
        <v>158</v>
      </c>
    </row>
    <row r="6" spans="1:9" ht="15">
      <c r="A6" s="3"/>
      <c r="B6" s="7">
        <v>178</v>
      </c>
      <c r="C6" s="3">
        <v>5</v>
      </c>
      <c r="D6" s="6">
        <v>1971</v>
      </c>
      <c r="E6" s="7">
        <v>178</v>
      </c>
      <c r="F6" s="39">
        <v>1</v>
      </c>
      <c r="G6" s="36">
        <f>(SUM($F$2:F6)/110*100)</f>
        <v>4.545454545454546</v>
      </c>
      <c r="H6">
        <f t="shared" si="0"/>
        <v>1.5607797370368777</v>
      </c>
      <c r="I6">
        <f t="shared" si="1"/>
        <v>178</v>
      </c>
    </row>
    <row r="7" spans="1:9" ht="15">
      <c r="A7" s="3"/>
      <c r="B7" s="7">
        <v>183</v>
      </c>
      <c r="C7" s="3">
        <v>6</v>
      </c>
      <c r="D7" s="6">
        <v>1931</v>
      </c>
      <c r="E7" s="7">
        <v>183</v>
      </c>
      <c r="F7" s="85">
        <v>2</v>
      </c>
      <c r="G7" s="36">
        <f>(SUM($F$2:F7)/110*100)</f>
        <v>6.363636363636363</v>
      </c>
      <c r="H7">
        <f t="shared" si="0"/>
        <v>1.5093120917721565</v>
      </c>
      <c r="I7">
        <f t="shared" si="1"/>
        <v>183</v>
      </c>
    </row>
    <row r="8" spans="1:9" ht="15">
      <c r="A8" s="3"/>
      <c r="B8" s="84">
        <v>183</v>
      </c>
      <c r="C8" s="3">
        <v>8</v>
      </c>
      <c r="D8" s="6">
        <v>2008</v>
      </c>
      <c r="E8" s="7">
        <v>187</v>
      </c>
      <c r="F8" s="39">
        <v>1</v>
      </c>
      <c r="G8" s="36">
        <f>(SUM($F$2:F8)/110*100)</f>
        <v>7.2727272727272725</v>
      </c>
      <c r="H8">
        <f t="shared" si="0"/>
        <v>1.4681379755603798</v>
      </c>
      <c r="I8">
        <f t="shared" si="1"/>
        <v>187</v>
      </c>
    </row>
    <row r="9" spans="1:9" ht="15">
      <c r="A9" s="3"/>
      <c r="B9" s="7">
        <v>187</v>
      </c>
      <c r="C9" s="3">
        <v>9</v>
      </c>
      <c r="D9" s="6">
        <v>1941</v>
      </c>
      <c r="E9" s="7">
        <v>195</v>
      </c>
      <c r="F9" s="39">
        <v>1</v>
      </c>
      <c r="G9" s="36">
        <f>(SUM($F$2:F9)/110*100)</f>
        <v>8.181818181818182</v>
      </c>
      <c r="H9">
        <f t="shared" si="0"/>
        <v>1.385789743136826</v>
      </c>
      <c r="I9">
        <f t="shared" si="1"/>
        <v>195</v>
      </c>
    </row>
    <row r="10" spans="1:9" ht="15">
      <c r="A10" s="3"/>
      <c r="B10" s="7">
        <v>195</v>
      </c>
      <c r="C10" s="3">
        <v>10</v>
      </c>
      <c r="D10" s="6">
        <v>1922</v>
      </c>
      <c r="E10" s="7">
        <v>197</v>
      </c>
      <c r="F10" s="39">
        <v>1</v>
      </c>
      <c r="G10" s="36">
        <f>(SUM($F$2:F10)/110*100)</f>
        <v>9.090909090909092</v>
      </c>
      <c r="H10">
        <f t="shared" si="0"/>
        <v>1.3652026850309376</v>
      </c>
      <c r="I10">
        <f t="shared" si="1"/>
        <v>197</v>
      </c>
    </row>
    <row r="11" spans="1:9" ht="15">
      <c r="A11" s="3"/>
      <c r="B11" s="7">
        <v>197</v>
      </c>
      <c r="C11" s="3">
        <v>11</v>
      </c>
      <c r="D11" s="6">
        <v>1927</v>
      </c>
      <c r="E11" s="7">
        <v>213</v>
      </c>
      <c r="F11" s="39">
        <v>1</v>
      </c>
      <c r="G11" s="36">
        <f>(SUM($F$2:F11)/110*100)</f>
        <v>10</v>
      </c>
      <c r="H11">
        <f t="shared" si="0"/>
        <v>1.2005062201838301</v>
      </c>
      <c r="I11">
        <f t="shared" si="1"/>
        <v>213</v>
      </c>
    </row>
    <row r="12" spans="1:9" ht="15">
      <c r="A12" s="8"/>
      <c r="B12" s="7">
        <v>213</v>
      </c>
      <c r="C12" s="3">
        <v>12</v>
      </c>
      <c r="D12" s="11">
        <v>2003</v>
      </c>
      <c r="E12" s="12">
        <v>217</v>
      </c>
      <c r="F12" s="40">
        <v>1</v>
      </c>
      <c r="G12" s="36">
        <f>(SUM($F$2:F12)/110*100)</f>
        <v>10.909090909090908</v>
      </c>
      <c r="H12">
        <f t="shared" si="0"/>
        <v>1.1593321039720532</v>
      </c>
      <c r="I12">
        <f t="shared" si="1"/>
        <v>217</v>
      </c>
    </row>
    <row r="13" spans="1:9" ht="15">
      <c r="A13" s="3"/>
      <c r="B13" s="12">
        <v>217</v>
      </c>
      <c r="C13" s="3">
        <v>13</v>
      </c>
      <c r="D13" s="6">
        <v>1911</v>
      </c>
      <c r="E13" s="7">
        <v>218</v>
      </c>
      <c r="F13" s="39">
        <v>1</v>
      </c>
      <c r="G13" s="36">
        <f>(SUM($F$2:F13)/110*100)</f>
        <v>11.818181818181818</v>
      </c>
      <c r="H13">
        <f t="shared" si="0"/>
        <v>1.149038574919109</v>
      </c>
      <c r="I13">
        <f t="shared" si="1"/>
        <v>218</v>
      </c>
    </row>
    <row r="14" spans="1:9" ht="15">
      <c r="A14" s="3"/>
      <c r="B14" s="7">
        <v>218</v>
      </c>
      <c r="C14" s="3">
        <v>14</v>
      </c>
      <c r="D14" s="6">
        <v>1983</v>
      </c>
      <c r="E14" s="7">
        <v>226</v>
      </c>
      <c r="F14" s="39">
        <v>1</v>
      </c>
      <c r="G14" s="36">
        <f>(SUM($F$2:F14)/110*100)</f>
        <v>12.727272727272727</v>
      </c>
      <c r="H14">
        <f t="shared" si="0"/>
        <v>1.0666903424955554</v>
      </c>
      <c r="I14">
        <f t="shared" si="1"/>
        <v>226</v>
      </c>
    </row>
    <row r="15" spans="1:9" ht="15">
      <c r="A15" s="3"/>
      <c r="B15" s="7">
        <v>226</v>
      </c>
      <c r="C15" s="3">
        <v>15</v>
      </c>
      <c r="D15" s="6">
        <v>1909</v>
      </c>
      <c r="E15" s="7">
        <v>230</v>
      </c>
      <c r="F15" s="39">
        <v>1</v>
      </c>
      <c r="G15" s="36">
        <f>(SUM($F$2:F15)/110*100)</f>
        <v>13.636363636363635</v>
      </c>
      <c r="H15">
        <f t="shared" si="0"/>
        <v>1.0255162262837785</v>
      </c>
      <c r="I15">
        <f t="shared" si="1"/>
        <v>230</v>
      </c>
    </row>
    <row r="16" spans="1:9" ht="15">
      <c r="A16" s="3"/>
      <c r="B16" s="7">
        <v>230</v>
      </c>
      <c r="C16" s="3">
        <v>16</v>
      </c>
      <c r="D16" s="6">
        <v>1997</v>
      </c>
      <c r="E16" s="7">
        <v>237</v>
      </c>
      <c r="F16" s="39">
        <v>1</v>
      </c>
      <c r="G16" s="36">
        <f>(SUM($F$2:F16)/110*100)</f>
        <v>14.545454545454545</v>
      </c>
      <c r="H16">
        <f t="shared" si="0"/>
        <v>0.953461522913169</v>
      </c>
      <c r="I16">
        <f t="shared" si="1"/>
        <v>237</v>
      </c>
    </row>
    <row r="17" spans="1:9" ht="15">
      <c r="A17" s="3"/>
      <c r="B17" s="7">
        <v>237</v>
      </c>
      <c r="C17" s="3">
        <v>17</v>
      </c>
      <c r="D17" s="6">
        <v>1939</v>
      </c>
      <c r="E17" s="7">
        <v>239</v>
      </c>
      <c r="F17" s="39">
        <v>1</v>
      </c>
      <c r="G17" s="36">
        <f>(SUM($F$2:F17)/110*100)</f>
        <v>15.454545454545453</v>
      </c>
      <c r="H17">
        <f t="shared" si="0"/>
        <v>0.9328744648072806</v>
      </c>
      <c r="I17">
        <f t="shared" si="1"/>
        <v>239</v>
      </c>
    </row>
    <row r="18" spans="1:9" ht="15">
      <c r="A18" s="3"/>
      <c r="B18" s="7">
        <v>239</v>
      </c>
      <c r="C18" s="3">
        <v>18</v>
      </c>
      <c r="D18" s="6">
        <v>1912</v>
      </c>
      <c r="E18" s="7">
        <v>240</v>
      </c>
      <c r="F18" s="39">
        <v>1</v>
      </c>
      <c r="G18" s="36">
        <f>(SUM($F$2:F18)/110*100)</f>
        <v>16.363636363636363</v>
      </c>
      <c r="H18">
        <f t="shared" si="0"/>
        <v>0.9225809357543364</v>
      </c>
      <c r="I18">
        <f t="shared" si="1"/>
        <v>240</v>
      </c>
    </row>
    <row r="19" spans="1:9" ht="15.75" thickBot="1">
      <c r="A19" s="3"/>
      <c r="B19" s="7">
        <v>240</v>
      </c>
      <c r="C19" s="3">
        <v>19</v>
      </c>
      <c r="D19" s="6">
        <v>1940</v>
      </c>
      <c r="E19" s="7">
        <v>244</v>
      </c>
      <c r="F19" s="39">
        <v>1</v>
      </c>
      <c r="G19" s="36">
        <f>(SUM($F$2:F19)/110*100)</f>
        <v>17.272727272727273</v>
      </c>
      <c r="H19">
        <f t="shared" si="0"/>
        <v>0.8814068195425595</v>
      </c>
      <c r="I19">
        <f t="shared" si="1"/>
        <v>244</v>
      </c>
    </row>
    <row r="20" spans="1:16" ht="15">
      <c r="A20" s="3"/>
      <c r="B20" s="7">
        <v>244</v>
      </c>
      <c r="C20" s="3">
        <v>20</v>
      </c>
      <c r="D20" s="6">
        <v>1934</v>
      </c>
      <c r="E20" s="7">
        <v>245</v>
      </c>
      <c r="F20" s="39">
        <v>1</v>
      </c>
      <c r="G20" s="36">
        <f>(SUM($F$2:F20)/110*100)</f>
        <v>18.181818181818183</v>
      </c>
      <c r="H20">
        <f t="shared" si="0"/>
        <v>0.8711132904896153</v>
      </c>
      <c r="I20">
        <f t="shared" si="1"/>
        <v>245</v>
      </c>
      <c r="L20" s="75" t="s">
        <v>5</v>
      </c>
      <c r="M20" s="62" t="s">
        <v>10</v>
      </c>
      <c r="N20" s="62" t="s">
        <v>9</v>
      </c>
      <c r="O20" s="63" t="s">
        <v>11</v>
      </c>
      <c r="P20" s="64" t="s">
        <v>8</v>
      </c>
    </row>
    <row r="21" spans="1:16" ht="15">
      <c r="A21" s="3"/>
      <c r="B21" s="7">
        <v>245</v>
      </c>
      <c r="C21" s="3">
        <v>21</v>
      </c>
      <c r="D21" s="6">
        <v>1930</v>
      </c>
      <c r="E21" s="7">
        <v>246</v>
      </c>
      <c r="F21" s="85">
        <v>2</v>
      </c>
      <c r="G21" s="36">
        <f>(SUM($F$2:F21)/110*100)</f>
        <v>20</v>
      </c>
      <c r="H21">
        <f t="shared" si="0"/>
        <v>0.8608197614366712</v>
      </c>
      <c r="I21">
        <f t="shared" si="1"/>
        <v>246</v>
      </c>
      <c r="L21" s="80"/>
      <c r="M21" s="67"/>
      <c r="N21" s="67"/>
      <c r="O21" s="81"/>
      <c r="P21" s="82"/>
    </row>
    <row r="22" spans="1:16" ht="15">
      <c r="A22" s="3"/>
      <c r="B22" s="84">
        <v>246</v>
      </c>
      <c r="C22" s="3">
        <v>23</v>
      </c>
      <c r="D22" s="6">
        <v>1933</v>
      </c>
      <c r="E22" s="7">
        <v>256</v>
      </c>
      <c r="F22" s="39">
        <v>1</v>
      </c>
      <c r="G22" s="36">
        <f>(SUM($F$2:F22)/110*100)</f>
        <v>20.909090909090907</v>
      </c>
      <c r="H22">
        <f t="shared" si="0"/>
        <v>0.757884470907229</v>
      </c>
      <c r="I22">
        <f t="shared" si="1"/>
        <v>256</v>
      </c>
      <c r="L22" s="65">
        <f>(1-M22)*100</f>
        <v>99.9</v>
      </c>
      <c r="M22" s="48">
        <v>0.001</v>
      </c>
      <c r="N22">
        <v>3.09023</v>
      </c>
      <c r="O22" s="67">
        <f>$L$3*N22</f>
        <v>300.2109368036528</v>
      </c>
      <c r="P22" s="68">
        <f>$L$2+O22</f>
        <v>629.8382095309255</v>
      </c>
    </row>
    <row r="23" spans="1:17" ht="15">
      <c r="A23" s="3"/>
      <c r="B23" s="7">
        <v>246</v>
      </c>
      <c r="C23" s="3">
        <v>24</v>
      </c>
      <c r="D23" s="6">
        <v>1920</v>
      </c>
      <c r="E23" s="7">
        <v>258</v>
      </c>
      <c r="F23" s="39">
        <v>1</v>
      </c>
      <c r="G23" s="36">
        <f>(SUM($F$2:F23)/110*100)</f>
        <v>21.818181818181817</v>
      </c>
      <c r="H23">
        <f t="shared" si="0"/>
        <v>0.7372974128013405</v>
      </c>
      <c r="I23">
        <f t="shared" si="1"/>
        <v>258</v>
      </c>
      <c r="L23" s="65">
        <f>(1-M23)*100</f>
        <v>99</v>
      </c>
      <c r="M23" s="66">
        <v>0.01</v>
      </c>
      <c r="N23" s="67">
        <v>2.32635</v>
      </c>
      <c r="O23" s="67">
        <f aca="true" t="shared" si="2" ref="O23:O36">$L$3*N23</f>
        <v>226.00120794671525</v>
      </c>
      <c r="P23" s="68">
        <f aca="true" t="shared" si="3" ref="P23:P30">$L$2+O23</f>
        <v>555.628480673988</v>
      </c>
      <c r="Q23">
        <v>474</v>
      </c>
    </row>
    <row r="24" spans="1:17" ht="15">
      <c r="A24" s="3"/>
      <c r="B24" s="7">
        <v>256</v>
      </c>
      <c r="C24" s="3">
        <v>25</v>
      </c>
      <c r="D24" s="6">
        <v>1924</v>
      </c>
      <c r="E24" s="7">
        <v>259</v>
      </c>
      <c r="F24" s="85">
        <v>2</v>
      </c>
      <c r="G24" s="36">
        <f>(SUM($F$2:F24)/110*100)</f>
        <v>23.636363636363637</v>
      </c>
      <c r="H24">
        <f t="shared" si="0"/>
        <v>0.7270038837483963</v>
      </c>
      <c r="I24">
        <f t="shared" si="1"/>
        <v>259</v>
      </c>
      <c r="L24" s="65">
        <f aca="true" t="shared" si="4" ref="L24:L36">(1-M24)*100</f>
        <v>98</v>
      </c>
      <c r="M24" s="66">
        <v>0.02</v>
      </c>
      <c r="N24" s="67">
        <v>2.05375</v>
      </c>
      <c r="O24" s="67">
        <f t="shared" si="2"/>
        <v>199.51855087178043</v>
      </c>
      <c r="P24" s="68">
        <f t="shared" si="3"/>
        <v>529.1458235990532</v>
      </c>
      <c r="Q24">
        <v>454</v>
      </c>
    </row>
    <row r="25" spans="1:17" ht="15">
      <c r="A25" s="3"/>
      <c r="B25" s="7">
        <v>258</v>
      </c>
      <c r="C25" s="3">
        <v>27</v>
      </c>
      <c r="D25" s="6">
        <v>1928</v>
      </c>
      <c r="E25" s="7">
        <v>260</v>
      </c>
      <c r="F25" s="39">
        <v>1</v>
      </c>
      <c r="G25" s="36">
        <f>(SUM($F$2:F25)/110*100)</f>
        <v>24.545454545454547</v>
      </c>
      <c r="H25">
        <f t="shared" si="0"/>
        <v>0.7167103546954521</v>
      </c>
      <c r="I25">
        <f t="shared" si="1"/>
        <v>260</v>
      </c>
      <c r="L25" s="65">
        <f t="shared" si="4"/>
        <v>95</v>
      </c>
      <c r="M25" s="66">
        <v>0.05</v>
      </c>
      <c r="N25" s="67">
        <v>1.64485</v>
      </c>
      <c r="O25" s="67">
        <f t="shared" si="2"/>
        <v>159.79456525937823</v>
      </c>
      <c r="P25" s="68">
        <f t="shared" si="3"/>
        <v>489.421837986651</v>
      </c>
      <c r="Q25">
        <v>390</v>
      </c>
    </row>
    <row r="26" spans="1:17" ht="15">
      <c r="A26" s="3"/>
      <c r="B26" s="7">
        <v>259</v>
      </c>
      <c r="C26" s="3">
        <v>28</v>
      </c>
      <c r="D26" s="50">
        <v>1988</v>
      </c>
      <c r="E26" s="12">
        <v>270</v>
      </c>
      <c r="F26" s="40">
        <v>1</v>
      </c>
      <c r="G26" s="36">
        <f>(SUM($F$2:F26)/110*100)</f>
        <v>25.454545454545453</v>
      </c>
      <c r="H26">
        <f t="shared" si="0"/>
        <v>0.61377506416601</v>
      </c>
      <c r="I26">
        <f t="shared" si="1"/>
        <v>270</v>
      </c>
      <c r="L26" s="65">
        <f t="shared" si="4"/>
        <v>90</v>
      </c>
      <c r="M26" s="66">
        <v>0.1</v>
      </c>
      <c r="N26" s="67">
        <v>1.28155</v>
      </c>
      <c r="O26" s="67">
        <f t="shared" si="2"/>
        <v>124.50054722810965</v>
      </c>
      <c r="P26" s="68">
        <f t="shared" si="3"/>
        <v>454.1278199553824</v>
      </c>
      <c r="Q26">
        <v>364</v>
      </c>
    </row>
    <row r="27" spans="1:17" ht="15">
      <c r="A27" s="3"/>
      <c r="B27" s="84">
        <v>259</v>
      </c>
      <c r="C27" s="3">
        <v>29</v>
      </c>
      <c r="D27" s="6">
        <v>1919</v>
      </c>
      <c r="E27" s="7">
        <v>272</v>
      </c>
      <c r="F27" s="39">
        <v>1</v>
      </c>
      <c r="G27" s="36">
        <f>(SUM($F$2:F27)/110*100)</f>
        <v>26.36363636363636</v>
      </c>
      <c r="H27">
        <f t="shared" si="0"/>
        <v>0.5931880060601216</v>
      </c>
      <c r="I27">
        <f t="shared" si="1"/>
        <v>272</v>
      </c>
      <c r="L27" s="65">
        <f t="shared" si="4"/>
        <v>80</v>
      </c>
      <c r="M27" s="66">
        <v>0.2</v>
      </c>
      <c r="N27" s="67">
        <v>0.84162</v>
      </c>
      <c r="O27" s="67">
        <f t="shared" si="2"/>
        <v>81.76204639547552</v>
      </c>
      <c r="P27" s="68">
        <f t="shared" si="3"/>
        <v>411.38931912274825</v>
      </c>
      <c r="Q27">
        <v>343</v>
      </c>
    </row>
    <row r="28" spans="1:16" ht="15">
      <c r="A28" s="3"/>
      <c r="B28" s="7">
        <v>260</v>
      </c>
      <c r="C28" s="3">
        <v>30</v>
      </c>
      <c r="D28" s="6">
        <v>1923</v>
      </c>
      <c r="E28" s="7">
        <v>275</v>
      </c>
      <c r="F28" s="39">
        <v>1</v>
      </c>
      <c r="G28" s="36">
        <f>(SUM($F$2:F28)/110*100)</f>
        <v>27.27272727272727</v>
      </c>
      <c r="H28">
        <f t="shared" si="0"/>
        <v>0.5623074189012889</v>
      </c>
      <c r="I28">
        <f t="shared" si="1"/>
        <v>275</v>
      </c>
      <c r="L28" s="65">
        <f t="shared" si="4"/>
        <v>70</v>
      </c>
      <c r="M28" s="66">
        <v>0.3</v>
      </c>
      <c r="N28" s="67">
        <v>0.5244</v>
      </c>
      <c r="O28" s="67">
        <f t="shared" si="2"/>
        <v>50.944627183036715</v>
      </c>
      <c r="P28" s="68">
        <f t="shared" si="3"/>
        <v>380.5718999103094</v>
      </c>
    </row>
    <row r="29" spans="1:17" ht="15">
      <c r="A29" s="3"/>
      <c r="B29" s="12">
        <v>270</v>
      </c>
      <c r="C29" s="3">
        <v>31</v>
      </c>
      <c r="D29" s="6">
        <v>1935</v>
      </c>
      <c r="E29" s="7">
        <v>285</v>
      </c>
      <c r="F29" s="39">
        <v>1</v>
      </c>
      <c r="G29" s="36">
        <f>(SUM($F$2:F29)/110*100)</f>
        <v>28.18181818181818</v>
      </c>
      <c r="H29">
        <f t="shared" si="0"/>
        <v>0.45937212837184677</v>
      </c>
      <c r="I29">
        <f t="shared" si="1"/>
        <v>285</v>
      </c>
      <c r="L29" s="65">
        <f t="shared" si="4"/>
        <v>60</v>
      </c>
      <c r="M29" s="66">
        <v>0.4</v>
      </c>
      <c r="N29" s="67">
        <v>0.25335</v>
      </c>
      <c r="O29" s="67">
        <f t="shared" si="2"/>
        <v>24.612550146495717</v>
      </c>
      <c r="P29" s="68">
        <f t="shared" si="3"/>
        <v>354.23982287376845</v>
      </c>
      <c r="Q29">
        <v>300</v>
      </c>
    </row>
    <row r="30" spans="1:17" ht="15">
      <c r="A30" s="3"/>
      <c r="B30" s="7">
        <v>272</v>
      </c>
      <c r="C30" s="3">
        <v>32</v>
      </c>
      <c r="D30" s="6">
        <v>1936</v>
      </c>
      <c r="E30" s="7">
        <v>286</v>
      </c>
      <c r="F30" s="39">
        <v>1</v>
      </c>
      <c r="G30" s="36">
        <f>(SUM($F$2:F30)/110*100)</f>
        <v>29.09090909090909</v>
      </c>
      <c r="H30">
        <f t="shared" si="0"/>
        <v>0.44907859931890254</v>
      </c>
      <c r="I30">
        <f t="shared" si="1"/>
        <v>286</v>
      </c>
      <c r="L30" s="65">
        <f t="shared" si="4"/>
        <v>50</v>
      </c>
      <c r="M30" s="66">
        <v>0.5</v>
      </c>
      <c r="N30" s="67">
        <v>0</v>
      </c>
      <c r="O30" s="67">
        <f t="shared" si="2"/>
        <v>0</v>
      </c>
      <c r="P30" s="68">
        <f t="shared" si="3"/>
        <v>329.6272727272727</v>
      </c>
      <c r="Q30">
        <v>287</v>
      </c>
    </row>
    <row r="31" spans="1:18" s="22" customFormat="1" ht="15">
      <c r="A31" s="3"/>
      <c r="B31" s="7">
        <v>275</v>
      </c>
      <c r="C31" s="3">
        <v>33</v>
      </c>
      <c r="D31" s="6">
        <v>1968</v>
      </c>
      <c r="E31" s="7">
        <v>287</v>
      </c>
      <c r="F31" s="39">
        <v>1</v>
      </c>
      <c r="G31" s="36">
        <f>(SUM($F$2:F31)/110*100)</f>
        <v>30</v>
      </c>
      <c r="H31">
        <f aca="true" t="shared" si="5" ref="H31:H56">(ABS(E31-$L$2))/$L$3</f>
        <v>0.4387850702659583</v>
      </c>
      <c r="I31">
        <f aca="true" t="shared" si="6" ref="I31:I38">$L$2-$L$3*H31</f>
        <v>287</v>
      </c>
      <c r="L31" s="65">
        <f t="shared" si="4"/>
        <v>40</v>
      </c>
      <c r="M31" s="66">
        <v>0.6</v>
      </c>
      <c r="N31" s="67">
        <v>0.25335</v>
      </c>
      <c r="O31" s="67">
        <f t="shared" si="2"/>
        <v>24.612550146495717</v>
      </c>
      <c r="P31" s="68">
        <f aca="true" t="shared" si="7" ref="P31:P36">$L$2-O31</f>
        <v>305.014722580777</v>
      </c>
      <c r="Q31" s="22">
        <v>246</v>
      </c>
      <c r="R31"/>
    </row>
    <row r="32" spans="1:17" ht="15">
      <c r="A32" s="3"/>
      <c r="B32" s="7">
        <v>285</v>
      </c>
      <c r="C32" s="3">
        <v>34</v>
      </c>
      <c r="D32" s="6">
        <v>1976</v>
      </c>
      <c r="E32" s="7">
        <v>291</v>
      </c>
      <c r="F32" s="39">
        <v>1</v>
      </c>
      <c r="G32" s="36">
        <f>(SUM($F$2:F32)/110*100)</f>
        <v>30.909090909090907</v>
      </c>
      <c r="H32">
        <f t="shared" si="5"/>
        <v>0.39761095405418145</v>
      </c>
      <c r="I32">
        <f t="shared" si="6"/>
        <v>291</v>
      </c>
      <c r="L32" s="65">
        <f t="shared" si="4"/>
        <v>30.000000000000004</v>
      </c>
      <c r="M32" s="66">
        <v>0.7</v>
      </c>
      <c r="N32" s="67">
        <v>0.5244</v>
      </c>
      <c r="O32" s="67">
        <f t="shared" si="2"/>
        <v>50.944627183036715</v>
      </c>
      <c r="P32" s="68">
        <f t="shared" si="7"/>
        <v>278.68264554423604</v>
      </c>
      <c r="Q32">
        <v>213</v>
      </c>
    </row>
    <row r="33" spans="1:16" ht="15">
      <c r="A33" s="3"/>
      <c r="B33" s="7">
        <v>286</v>
      </c>
      <c r="C33" s="3">
        <v>35</v>
      </c>
      <c r="D33" s="6">
        <v>1938</v>
      </c>
      <c r="E33" s="7">
        <v>292</v>
      </c>
      <c r="F33" s="85">
        <v>2</v>
      </c>
      <c r="G33" s="36">
        <f>(SUM($F$2:F33)/110*100)</f>
        <v>32.72727272727273</v>
      </c>
      <c r="H33">
        <f t="shared" si="5"/>
        <v>0.3873174250012373</v>
      </c>
      <c r="I33">
        <f t="shared" si="6"/>
        <v>292</v>
      </c>
      <c r="L33" s="65">
        <f t="shared" si="4"/>
        <v>19.999999999999996</v>
      </c>
      <c r="M33" s="66">
        <v>0.8</v>
      </c>
      <c r="N33" s="69">
        <v>0.84162</v>
      </c>
      <c r="O33" s="67">
        <f t="shared" si="2"/>
        <v>81.76204639547552</v>
      </c>
      <c r="P33" s="68">
        <f t="shared" si="7"/>
        <v>247.8652263317972</v>
      </c>
    </row>
    <row r="34" spans="1:16" ht="15">
      <c r="A34" s="3"/>
      <c r="B34" s="7">
        <v>287</v>
      </c>
      <c r="C34" s="3">
        <v>37</v>
      </c>
      <c r="D34" s="6">
        <v>1905</v>
      </c>
      <c r="E34" s="7">
        <v>296</v>
      </c>
      <c r="F34" s="85">
        <v>3</v>
      </c>
      <c r="G34" s="36">
        <f>(SUM($F$2:F34)/110*100)</f>
        <v>35.45454545454545</v>
      </c>
      <c r="H34">
        <f t="shared" si="5"/>
        <v>0.3461433087894604</v>
      </c>
      <c r="I34">
        <f t="shared" si="6"/>
        <v>296</v>
      </c>
      <c r="L34" s="65">
        <f t="shared" si="4"/>
        <v>9.999999999999998</v>
      </c>
      <c r="M34" s="66">
        <v>0.9</v>
      </c>
      <c r="N34" s="67">
        <v>1.28155</v>
      </c>
      <c r="O34" s="67">
        <f t="shared" si="2"/>
        <v>124.50054722810965</v>
      </c>
      <c r="P34" s="68">
        <f t="shared" si="7"/>
        <v>205.12672549916306</v>
      </c>
    </row>
    <row r="35" spans="1:16" ht="15">
      <c r="A35" s="3"/>
      <c r="B35" s="7">
        <v>291</v>
      </c>
      <c r="C35" s="3">
        <v>40</v>
      </c>
      <c r="D35" s="6">
        <v>1906</v>
      </c>
      <c r="E35" s="7">
        <v>297</v>
      </c>
      <c r="F35" s="39">
        <v>1</v>
      </c>
      <c r="G35" s="36">
        <f>(SUM($F$2:F35)/110*100)</f>
        <v>36.36363636363637</v>
      </c>
      <c r="H35">
        <f t="shared" si="5"/>
        <v>0.3358497797365162</v>
      </c>
      <c r="I35">
        <f t="shared" si="6"/>
        <v>297</v>
      </c>
      <c r="L35" s="65">
        <f t="shared" si="4"/>
        <v>5.000000000000004</v>
      </c>
      <c r="M35" s="66">
        <v>0.95</v>
      </c>
      <c r="N35" s="69">
        <v>1.64485</v>
      </c>
      <c r="O35" s="67">
        <f t="shared" si="2"/>
        <v>159.79456525937823</v>
      </c>
      <c r="P35" s="68">
        <f t="shared" si="7"/>
        <v>169.8327074678945</v>
      </c>
    </row>
    <row r="36" spans="1:16" ht="15.75" thickBot="1">
      <c r="A36" s="3"/>
      <c r="B36" s="7">
        <v>292</v>
      </c>
      <c r="C36" s="3">
        <v>41</v>
      </c>
      <c r="D36" s="6">
        <v>1908</v>
      </c>
      <c r="E36" s="7">
        <v>298</v>
      </c>
      <c r="F36" s="39">
        <v>1</v>
      </c>
      <c r="G36" s="36">
        <f>(SUM($F$2:F36)/110*100)</f>
        <v>37.27272727272727</v>
      </c>
      <c r="H36">
        <f t="shared" si="5"/>
        <v>0.32555625068357197</v>
      </c>
      <c r="I36">
        <f t="shared" si="6"/>
        <v>298</v>
      </c>
      <c r="L36" s="70">
        <f t="shared" si="4"/>
        <v>1.0000000000000009</v>
      </c>
      <c r="M36" s="71">
        <v>0.99</v>
      </c>
      <c r="N36" s="72">
        <v>2.32635</v>
      </c>
      <c r="O36" s="73">
        <f t="shared" si="2"/>
        <v>226.00120794671525</v>
      </c>
      <c r="P36" s="74">
        <f t="shared" si="7"/>
        <v>103.62606478055747</v>
      </c>
    </row>
    <row r="37" spans="1:16" ht="15">
      <c r="A37" s="3"/>
      <c r="B37" s="84">
        <v>292</v>
      </c>
      <c r="C37" s="3">
        <v>42</v>
      </c>
      <c r="D37" s="6">
        <v>1999</v>
      </c>
      <c r="E37" s="7">
        <v>299</v>
      </c>
      <c r="F37" s="39">
        <v>1</v>
      </c>
      <c r="G37" s="36">
        <f>(SUM($F$2:F37)/110*100)</f>
        <v>38.18181818181819</v>
      </c>
      <c r="H37">
        <f t="shared" si="5"/>
        <v>0.3152627216306278</v>
      </c>
      <c r="I37">
        <f t="shared" si="6"/>
        <v>299</v>
      </c>
      <c r="N37" s="44"/>
      <c r="O37" s="44"/>
      <c r="P37" s="44"/>
    </row>
    <row r="38" spans="1:16" ht="15">
      <c r="A38" s="3"/>
      <c r="B38" s="84">
        <v>296</v>
      </c>
      <c r="C38" s="3">
        <v>43</v>
      </c>
      <c r="D38" s="6">
        <v>1918</v>
      </c>
      <c r="E38" s="7">
        <v>300</v>
      </c>
      <c r="F38" s="85">
        <v>2</v>
      </c>
      <c r="G38" s="36">
        <f>(SUM($F$2:F38)/110*100)</f>
        <v>40</v>
      </c>
      <c r="H38">
        <f t="shared" si="5"/>
        <v>0.30496919257768357</v>
      </c>
      <c r="I38">
        <f t="shared" si="6"/>
        <v>300</v>
      </c>
      <c r="N38" s="44"/>
      <c r="O38" s="44"/>
      <c r="P38" s="44"/>
    </row>
    <row r="39" spans="1:16" ht="15">
      <c r="A39" s="3"/>
      <c r="B39" s="84">
        <v>296</v>
      </c>
      <c r="C39" s="3">
        <v>45</v>
      </c>
      <c r="D39" s="6">
        <v>1910</v>
      </c>
      <c r="E39" s="7">
        <v>304</v>
      </c>
      <c r="F39" s="39">
        <v>1</v>
      </c>
      <c r="G39" s="36">
        <f>(SUM($F$2:F39)/110*100)</f>
        <v>40.909090909090914</v>
      </c>
      <c r="H39">
        <f t="shared" si="5"/>
        <v>0.2637950763659067</v>
      </c>
      <c r="I39">
        <f>$L$2+$L$3*H39</f>
        <v>355.25454545454545</v>
      </c>
      <c r="O39" s="47"/>
      <c r="P39" s="47"/>
    </row>
    <row r="40" spans="1:16" ht="15">
      <c r="A40" s="3"/>
      <c r="B40" s="7">
        <v>296</v>
      </c>
      <c r="C40" s="3">
        <v>46</v>
      </c>
      <c r="D40" s="6">
        <v>1937</v>
      </c>
      <c r="E40" s="7">
        <v>307</v>
      </c>
      <c r="F40" s="39">
        <v>1</v>
      </c>
      <c r="G40" s="36">
        <f>(SUM($F$2:F40)/110*100)</f>
        <v>41.81818181818181</v>
      </c>
      <c r="H40">
        <f t="shared" si="5"/>
        <v>0.23291448920707405</v>
      </c>
      <c r="I40">
        <f>$L$2+$L$3*H40</f>
        <v>352.25454545454545</v>
      </c>
      <c r="P40" s="49"/>
    </row>
    <row r="41" spans="1:17" ht="15">
      <c r="A41" s="3"/>
      <c r="B41" s="7">
        <v>297</v>
      </c>
      <c r="C41" s="3">
        <v>47</v>
      </c>
      <c r="D41" s="6">
        <v>1915</v>
      </c>
      <c r="E41" s="7">
        <v>308</v>
      </c>
      <c r="F41" s="85">
        <v>2</v>
      </c>
      <c r="G41" s="36">
        <f>(SUM($F$2:F41)/110*100)</f>
        <v>43.63636363636363</v>
      </c>
      <c r="H41">
        <f t="shared" si="5"/>
        <v>0.22262096015412985</v>
      </c>
      <c r="I41">
        <f>$L$2+$L$3*H41</f>
        <v>351.25454545454545</v>
      </c>
      <c r="P41" s="49"/>
      <c r="Q41" s="51"/>
    </row>
    <row r="42" spans="1:17" ht="15">
      <c r="A42" s="3"/>
      <c r="B42" s="7">
        <v>298</v>
      </c>
      <c r="C42" s="3">
        <v>49</v>
      </c>
      <c r="D42" s="6">
        <v>1902</v>
      </c>
      <c r="E42" s="7">
        <v>309</v>
      </c>
      <c r="F42" s="39">
        <v>1</v>
      </c>
      <c r="G42" s="36">
        <f>(SUM($F$2:F42)/110*100)</f>
        <v>44.54545454545455</v>
      </c>
      <c r="H42">
        <f t="shared" si="5"/>
        <v>0.21232743110118563</v>
      </c>
      <c r="I42">
        <f>$L$2+$L$3*H42</f>
        <v>350.25454545454545</v>
      </c>
      <c r="P42" s="49"/>
      <c r="Q42" s="51"/>
    </row>
    <row r="43" spans="1:16" ht="15">
      <c r="A43" s="3"/>
      <c r="B43" s="7">
        <v>299</v>
      </c>
      <c r="C43" s="3">
        <v>50</v>
      </c>
      <c r="D43" s="6">
        <v>2006</v>
      </c>
      <c r="E43" s="7">
        <v>311</v>
      </c>
      <c r="F43" s="39">
        <v>1</v>
      </c>
      <c r="G43" s="36">
        <f>(SUM($F$2:F43)/110*100)</f>
        <v>45.45454545454545</v>
      </c>
      <c r="H43">
        <f t="shared" si="5"/>
        <v>0.1917403729952972</v>
      </c>
      <c r="I43">
        <f>$L$2+$L$3*H43</f>
        <v>348.25454545454545</v>
      </c>
      <c r="P43" s="49"/>
    </row>
    <row r="44" spans="1:16" ht="15">
      <c r="A44" s="3"/>
      <c r="B44" s="7">
        <v>300</v>
      </c>
      <c r="C44" s="3">
        <v>51</v>
      </c>
      <c r="D44" s="6">
        <v>1907</v>
      </c>
      <c r="E44" s="7">
        <v>312</v>
      </c>
      <c r="F44" s="39">
        <v>1</v>
      </c>
      <c r="G44" s="36">
        <f>(SUM($F$2:F44)/110*100)</f>
        <v>46.36363636363636</v>
      </c>
      <c r="H44">
        <f t="shared" si="5"/>
        <v>0.181446843942353</v>
      </c>
      <c r="I44">
        <f aca="true" t="shared" si="8" ref="I44:I98">$L$2+$L$3*H44</f>
        <v>347.25454545454545</v>
      </c>
      <c r="P44" s="49"/>
    </row>
    <row r="45" spans="1:16" ht="15">
      <c r="A45" s="3"/>
      <c r="B45" s="84">
        <v>300</v>
      </c>
      <c r="C45" s="3">
        <v>52</v>
      </c>
      <c r="D45" s="6">
        <v>1982</v>
      </c>
      <c r="E45" s="7">
        <v>315</v>
      </c>
      <c r="F45" s="39">
        <v>1</v>
      </c>
      <c r="G45" s="36">
        <f>(SUM($F$2:F45)/110*100)</f>
        <v>47.27272727272727</v>
      </c>
      <c r="H45">
        <f t="shared" si="5"/>
        <v>0.15056625678352034</v>
      </c>
      <c r="I45">
        <f t="shared" si="8"/>
        <v>344.25454545454545</v>
      </c>
      <c r="M45" s="48"/>
      <c r="P45" s="49"/>
    </row>
    <row r="46" spans="1:16" ht="15">
      <c r="A46" s="3"/>
      <c r="B46" s="7">
        <v>304</v>
      </c>
      <c r="C46" s="3">
        <v>53</v>
      </c>
      <c r="D46" s="6">
        <v>1977</v>
      </c>
      <c r="E46" s="7">
        <v>318</v>
      </c>
      <c r="F46" s="39">
        <v>1</v>
      </c>
      <c r="G46" s="36">
        <f>(SUM($F$2:F46)/110*100)</f>
        <v>48.18181818181818</v>
      </c>
      <c r="H46">
        <f t="shared" si="5"/>
        <v>0.1196856696246877</v>
      </c>
      <c r="I46">
        <f t="shared" si="8"/>
        <v>341.25454545454545</v>
      </c>
      <c r="M46" s="48"/>
      <c r="P46" s="49"/>
    </row>
    <row r="47" spans="1:16" ht="15">
      <c r="A47" s="3"/>
      <c r="B47" s="7">
        <v>307</v>
      </c>
      <c r="C47" s="3">
        <v>54</v>
      </c>
      <c r="D47" s="6">
        <v>1969</v>
      </c>
      <c r="E47" s="7">
        <v>321</v>
      </c>
      <c r="F47" s="39">
        <v>1</v>
      </c>
      <c r="G47" s="36">
        <f>(SUM($F$2:F47)/110*100)</f>
        <v>49.09090909090909</v>
      </c>
      <c r="H47">
        <f t="shared" si="5"/>
        <v>0.08880508246585506</v>
      </c>
      <c r="I47">
        <f t="shared" si="8"/>
        <v>338.25454545454545</v>
      </c>
      <c r="M47" s="48"/>
      <c r="P47" s="49"/>
    </row>
    <row r="48" spans="1:16" ht="15">
      <c r="A48" s="3"/>
      <c r="B48" s="7">
        <v>308</v>
      </c>
      <c r="C48" s="3">
        <v>55</v>
      </c>
      <c r="D48" s="6">
        <v>1958</v>
      </c>
      <c r="E48" s="7">
        <v>323</v>
      </c>
      <c r="F48" s="85">
        <v>2</v>
      </c>
      <c r="G48" s="36">
        <f>(SUM($F$2:F48)/110*100)</f>
        <v>50.90909090909091</v>
      </c>
      <c r="H48">
        <f t="shared" si="5"/>
        <v>0.06821802435996663</v>
      </c>
      <c r="I48">
        <f t="shared" si="8"/>
        <v>336.25454545454545</v>
      </c>
      <c r="M48" s="48"/>
      <c r="P48" s="49"/>
    </row>
    <row r="49" spans="1:16" ht="15">
      <c r="A49" s="3"/>
      <c r="B49" s="84">
        <v>308</v>
      </c>
      <c r="C49" s="3">
        <v>57</v>
      </c>
      <c r="D49" s="6">
        <v>1984</v>
      </c>
      <c r="E49" s="7">
        <v>326</v>
      </c>
      <c r="F49" s="39">
        <v>1</v>
      </c>
      <c r="G49" s="36">
        <f>(SUM($F$2:F49)/110*100)</f>
        <v>51.81818181818182</v>
      </c>
      <c r="H49">
        <f t="shared" si="5"/>
        <v>0.03733743720113399</v>
      </c>
      <c r="I49">
        <f t="shared" si="8"/>
        <v>333.25454545454545</v>
      </c>
      <c r="M49" s="48"/>
      <c r="P49" s="49"/>
    </row>
    <row r="50" spans="1:16" ht="15">
      <c r="A50" s="3"/>
      <c r="B50" s="7">
        <v>309</v>
      </c>
      <c r="C50" s="3">
        <v>58</v>
      </c>
      <c r="D50" s="6">
        <v>1949</v>
      </c>
      <c r="E50" s="7">
        <v>329</v>
      </c>
      <c r="F50" s="39">
        <v>1</v>
      </c>
      <c r="G50" s="36">
        <f>(SUM($F$2:F50)/110*100)</f>
        <v>52.72727272727272</v>
      </c>
      <c r="H50">
        <f t="shared" si="5"/>
        <v>0.006456850042301349</v>
      </c>
      <c r="I50">
        <f t="shared" si="8"/>
        <v>330.25454545454545</v>
      </c>
      <c r="M50" s="48"/>
      <c r="P50" s="49"/>
    </row>
    <row r="51" spans="1:16" ht="15">
      <c r="A51" s="3"/>
      <c r="B51" s="7">
        <v>311</v>
      </c>
      <c r="C51" s="3">
        <v>59</v>
      </c>
      <c r="D51" s="11">
        <v>1992</v>
      </c>
      <c r="E51" s="12">
        <v>329</v>
      </c>
      <c r="F51" s="40">
        <v>1</v>
      </c>
      <c r="G51" s="36">
        <f>(SUM($F$2:F51)/110*100)</f>
        <v>53.63636363636364</v>
      </c>
      <c r="H51">
        <f t="shared" si="5"/>
        <v>0.006456850042301349</v>
      </c>
      <c r="I51">
        <f t="shared" si="8"/>
        <v>330.25454545454545</v>
      </c>
      <c r="M51" s="48"/>
      <c r="P51" s="49"/>
    </row>
    <row r="52" spans="1:16" ht="15">
      <c r="A52" s="3"/>
      <c r="B52" s="7">
        <v>312</v>
      </c>
      <c r="C52" s="3">
        <v>60</v>
      </c>
      <c r="D52" s="11">
        <v>1990</v>
      </c>
      <c r="E52" s="12">
        <v>331</v>
      </c>
      <c r="F52" s="40">
        <v>1</v>
      </c>
      <c r="G52" s="36">
        <f>(SUM($F$2:F52)/110*100)</f>
        <v>54.54545454545454</v>
      </c>
      <c r="H52">
        <f t="shared" si="5"/>
        <v>0.014130208063587078</v>
      </c>
      <c r="I52">
        <f t="shared" si="8"/>
        <v>331</v>
      </c>
      <c r="M52" s="48"/>
      <c r="P52" s="49"/>
    </row>
    <row r="53" spans="1:16" ht="15">
      <c r="A53" s="3"/>
      <c r="B53" s="7">
        <v>315</v>
      </c>
      <c r="C53" s="3">
        <v>61</v>
      </c>
      <c r="D53" s="6">
        <v>1981</v>
      </c>
      <c r="E53" s="7">
        <v>335</v>
      </c>
      <c r="F53" s="39">
        <v>1</v>
      </c>
      <c r="G53" s="36">
        <f>(SUM($F$2:F53)/110*100)</f>
        <v>55.45454545454545</v>
      </c>
      <c r="H53">
        <f t="shared" si="5"/>
        <v>0.055304324275363935</v>
      </c>
      <c r="I53">
        <f t="shared" si="8"/>
        <v>335</v>
      </c>
      <c r="M53" s="48"/>
      <c r="P53" s="49"/>
    </row>
    <row r="54" spans="1:16" ht="15">
      <c r="A54" s="3"/>
      <c r="B54" s="7">
        <v>318</v>
      </c>
      <c r="C54" s="3">
        <v>62</v>
      </c>
      <c r="D54" s="6">
        <v>1974</v>
      </c>
      <c r="E54" s="7">
        <v>336</v>
      </c>
      <c r="F54" s="39">
        <v>1</v>
      </c>
      <c r="G54" s="36">
        <f>(SUM($F$2:F54)/110*100)</f>
        <v>56.36363636363636</v>
      </c>
      <c r="H54">
        <f t="shared" si="5"/>
        <v>0.06559785332830814</v>
      </c>
      <c r="I54">
        <f t="shared" si="8"/>
        <v>336</v>
      </c>
      <c r="M54" s="48"/>
      <c r="P54" s="49"/>
    </row>
    <row r="55" spans="1:16" ht="15">
      <c r="A55" s="3"/>
      <c r="B55" s="7">
        <v>321</v>
      </c>
      <c r="C55" s="3">
        <v>63</v>
      </c>
      <c r="D55" s="6">
        <v>1950</v>
      </c>
      <c r="E55" s="7">
        <v>337</v>
      </c>
      <c r="F55" s="39">
        <v>1</v>
      </c>
      <c r="G55" s="36">
        <f>(SUM($F$2:F55)/110*100)</f>
        <v>57.27272727272727</v>
      </c>
      <c r="H55">
        <f t="shared" si="5"/>
        <v>0.07589138238125236</v>
      </c>
      <c r="I55">
        <f t="shared" si="8"/>
        <v>337</v>
      </c>
      <c r="M55" s="48"/>
      <c r="N55" s="43"/>
      <c r="P55" s="49"/>
    </row>
    <row r="56" spans="1:16" ht="15">
      <c r="A56" s="3"/>
      <c r="B56" s="7">
        <v>323</v>
      </c>
      <c r="C56" s="3">
        <v>64</v>
      </c>
      <c r="D56" s="6">
        <v>1978</v>
      </c>
      <c r="E56" s="7">
        <v>339</v>
      </c>
      <c r="F56" s="39">
        <v>1</v>
      </c>
      <c r="G56" s="36">
        <f>(SUM($F$2:F56)/110*100)</f>
        <v>58.18181818181818</v>
      </c>
      <c r="H56">
        <f t="shared" si="5"/>
        <v>0.09647844048714078</v>
      </c>
      <c r="I56">
        <f t="shared" si="8"/>
        <v>339</v>
      </c>
      <c r="M56" s="48"/>
      <c r="P56" s="49"/>
    </row>
    <row r="57" spans="1:16" ht="15">
      <c r="A57" s="3"/>
      <c r="B57" s="84">
        <v>323</v>
      </c>
      <c r="C57" s="3">
        <v>65</v>
      </c>
      <c r="D57" s="6">
        <v>1926</v>
      </c>
      <c r="E57" s="7">
        <v>341</v>
      </c>
      <c r="F57" s="39">
        <v>1</v>
      </c>
      <c r="G57" s="36">
        <f>(SUM($F$2:F57)/110*100)</f>
        <v>59.09090909090909</v>
      </c>
      <c r="H57">
        <f aca="true" t="shared" si="9" ref="H57:H98">(ABS(E57-$L$2))/$L$3</f>
        <v>0.11706549859302921</v>
      </c>
      <c r="I57">
        <f t="shared" si="8"/>
        <v>341</v>
      </c>
      <c r="M57" s="48"/>
      <c r="N57" s="43"/>
      <c r="P57" s="49"/>
    </row>
    <row r="58" spans="1:16" ht="15">
      <c r="A58" s="3"/>
      <c r="B58" s="7">
        <v>326</v>
      </c>
      <c r="C58" s="3">
        <v>66</v>
      </c>
      <c r="D58" s="6">
        <v>1925</v>
      </c>
      <c r="E58" s="7">
        <v>343</v>
      </c>
      <c r="F58" s="39">
        <v>1</v>
      </c>
      <c r="G58" s="36">
        <f>(SUM($F$2:F58)/110*100)</f>
        <v>60</v>
      </c>
      <c r="H58">
        <f t="shared" si="9"/>
        <v>0.13765255669891766</v>
      </c>
      <c r="I58">
        <f t="shared" si="8"/>
        <v>343</v>
      </c>
      <c r="M58" s="48"/>
      <c r="N58" s="43"/>
      <c r="P58" s="49"/>
    </row>
    <row r="59" spans="1:9" ht="15">
      <c r="A59" s="3"/>
      <c r="B59" s="7">
        <v>329</v>
      </c>
      <c r="C59" s="3">
        <v>67</v>
      </c>
      <c r="D59" s="6">
        <v>1903</v>
      </c>
      <c r="E59" s="7">
        <v>345</v>
      </c>
      <c r="F59" s="39">
        <v>1</v>
      </c>
      <c r="G59" s="36">
        <f>(SUM($F$2:F59)/110*100)</f>
        <v>60.909090909090914</v>
      </c>
      <c r="H59">
        <f t="shared" si="9"/>
        <v>0.15823961480480608</v>
      </c>
      <c r="I59">
        <f t="shared" si="8"/>
        <v>345</v>
      </c>
    </row>
    <row r="60" spans="1:9" ht="15">
      <c r="A60" s="3"/>
      <c r="B60" s="12">
        <v>329</v>
      </c>
      <c r="C60" s="3">
        <v>68</v>
      </c>
      <c r="D60" s="6">
        <v>1987</v>
      </c>
      <c r="E60" s="7">
        <v>349</v>
      </c>
      <c r="F60" s="39">
        <v>1</v>
      </c>
      <c r="G60" s="36">
        <f>(SUM($F$2:F60)/110*100)</f>
        <v>61.81818181818181</v>
      </c>
      <c r="H60">
        <f t="shared" si="9"/>
        <v>0.19941373101658294</v>
      </c>
      <c r="I60">
        <f t="shared" si="8"/>
        <v>349</v>
      </c>
    </row>
    <row r="61" spans="1:9" ht="15">
      <c r="A61" s="3"/>
      <c r="B61" s="12">
        <v>331</v>
      </c>
      <c r="C61" s="3">
        <v>69</v>
      </c>
      <c r="D61" s="6">
        <v>1901</v>
      </c>
      <c r="E61" s="7">
        <v>352</v>
      </c>
      <c r="F61" s="85">
        <v>2</v>
      </c>
      <c r="G61" s="36">
        <f>(SUM($F$2:F61)/110*100)</f>
        <v>63.63636363636363</v>
      </c>
      <c r="H61">
        <f t="shared" si="9"/>
        <v>0.23029431817541557</v>
      </c>
      <c r="I61">
        <f t="shared" si="8"/>
        <v>352</v>
      </c>
    </row>
    <row r="62" spans="1:9" ht="15">
      <c r="A62" s="3"/>
      <c r="B62" s="7">
        <v>335</v>
      </c>
      <c r="C62" s="3">
        <v>71</v>
      </c>
      <c r="D62" s="6">
        <v>1914</v>
      </c>
      <c r="E62" s="7">
        <v>354</v>
      </c>
      <c r="F62" s="85">
        <v>2</v>
      </c>
      <c r="G62" s="36">
        <f>(SUM($F$2:F62)/110*100)</f>
        <v>65.45454545454545</v>
      </c>
      <c r="H62">
        <f t="shared" si="9"/>
        <v>0.250881376281304</v>
      </c>
      <c r="I62">
        <f t="shared" si="8"/>
        <v>354</v>
      </c>
    </row>
    <row r="63" spans="1:9" ht="15">
      <c r="A63" s="3"/>
      <c r="B63" s="7">
        <v>336</v>
      </c>
      <c r="C63" s="3">
        <v>73</v>
      </c>
      <c r="D63" s="6">
        <v>2000</v>
      </c>
      <c r="E63" s="7">
        <v>356</v>
      </c>
      <c r="F63" s="39">
        <v>1</v>
      </c>
      <c r="G63" s="36">
        <f>(SUM($F$2:F63)/110*100)</f>
        <v>66.36363636363637</v>
      </c>
      <c r="H63">
        <f t="shared" si="9"/>
        <v>0.2714684343871924</v>
      </c>
      <c r="I63">
        <f t="shared" si="8"/>
        <v>356</v>
      </c>
    </row>
    <row r="64" spans="1:9" ht="15">
      <c r="A64" s="3"/>
      <c r="B64" s="7">
        <v>337</v>
      </c>
      <c r="C64" s="3">
        <v>74</v>
      </c>
      <c r="D64" s="6">
        <v>1917</v>
      </c>
      <c r="E64" s="7">
        <v>359</v>
      </c>
      <c r="F64" s="39">
        <v>1</v>
      </c>
      <c r="G64" s="36">
        <f>(SUM($F$2:F64)/110*100)</f>
        <v>67.27272727272727</v>
      </c>
      <c r="H64">
        <f t="shared" si="9"/>
        <v>0.30234902154602505</v>
      </c>
      <c r="I64">
        <f t="shared" si="8"/>
        <v>359</v>
      </c>
    </row>
    <row r="65" spans="1:9" ht="15">
      <c r="A65" s="3"/>
      <c r="B65" s="7">
        <v>339</v>
      </c>
      <c r="C65" s="3">
        <v>75</v>
      </c>
      <c r="D65" s="6">
        <v>1953</v>
      </c>
      <c r="E65" s="7">
        <v>361</v>
      </c>
      <c r="F65" s="39">
        <v>1</v>
      </c>
      <c r="G65" s="36">
        <f>(SUM($F$2:F65)/110*100)</f>
        <v>68.18181818181817</v>
      </c>
      <c r="H65">
        <f t="shared" si="9"/>
        <v>0.3229360796519135</v>
      </c>
      <c r="I65">
        <f t="shared" si="8"/>
        <v>361</v>
      </c>
    </row>
    <row r="66" spans="1:9" ht="15">
      <c r="A66" s="3"/>
      <c r="B66" s="7">
        <v>341</v>
      </c>
      <c r="C66" s="3">
        <v>76</v>
      </c>
      <c r="D66" s="6">
        <v>1955</v>
      </c>
      <c r="E66" s="7">
        <v>363</v>
      </c>
      <c r="F66" s="39">
        <v>1</v>
      </c>
      <c r="G66" s="36">
        <f>(SUM($F$2:F66)/110*100)</f>
        <v>69.0909090909091</v>
      </c>
      <c r="H66">
        <f t="shared" si="9"/>
        <v>0.3435231377578019</v>
      </c>
      <c r="I66">
        <f t="shared" si="8"/>
        <v>363</v>
      </c>
    </row>
    <row r="67" spans="1:9" ht="15">
      <c r="A67" s="3"/>
      <c r="B67" s="7">
        <v>343</v>
      </c>
      <c r="C67" s="3">
        <v>77</v>
      </c>
      <c r="D67" s="6">
        <v>1986</v>
      </c>
      <c r="E67" s="7">
        <v>364</v>
      </c>
      <c r="F67" s="39">
        <v>1</v>
      </c>
      <c r="G67" s="36">
        <f>(SUM($F$2:F67)/110*100)</f>
        <v>70</v>
      </c>
      <c r="H67">
        <f t="shared" si="9"/>
        <v>0.35381666681074614</v>
      </c>
      <c r="I67">
        <f t="shared" si="8"/>
        <v>364</v>
      </c>
    </row>
    <row r="68" spans="1:9" ht="15">
      <c r="A68" s="3"/>
      <c r="B68" s="7">
        <v>345</v>
      </c>
      <c r="C68" s="3">
        <v>78</v>
      </c>
      <c r="D68" s="6">
        <v>1991</v>
      </c>
      <c r="E68" s="7">
        <v>365</v>
      </c>
      <c r="F68" s="39">
        <v>1</v>
      </c>
      <c r="G68" s="36">
        <f>(SUM($F$2:F68)/110*100)</f>
        <v>70.9090909090909</v>
      </c>
      <c r="H68">
        <f t="shared" si="9"/>
        <v>0.36411019586369037</v>
      </c>
      <c r="I68">
        <f t="shared" si="8"/>
        <v>365</v>
      </c>
    </row>
    <row r="69" spans="1:9" ht="15">
      <c r="A69" s="3"/>
      <c r="B69" s="7">
        <v>349</v>
      </c>
      <c r="C69" s="3">
        <v>79</v>
      </c>
      <c r="D69" s="6">
        <v>1979</v>
      </c>
      <c r="E69" s="7">
        <v>366</v>
      </c>
      <c r="F69" s="39">
        <v>1</v>
      </c>
      <c r="G69" s="36">
        <f>(SUM($F$2:F69)/110*100)</f>
        <v>71.81818181818181</v>
      </c>
      <c r="H69">
        <f t="shared" si="9"/>
        <v>0.3744037249166346</v>
      </c>
      <c r="I69">
        <f t="shared" si="8"/>
        <v>366</v>
      </c>
    </row>
    <row r="70" spans="1:9" ht="15">
      <c r="A70" s="3"/>
      <c r="B70" s="7">
        <v>352</v>
      </c>
      <c r="C70" s="3">
        <v>80</v>
      </c>
      <c r="D70" s="50">
        <v>1985</v>
      </c>
      <c r="E70" s="12">
        <v>370</v>
      </c>
      <c r="F70" s="40">
        <v>1</v>
      </c>
      <c r="G70" s="36">
        <f>(SUM($F$2:F70)/110*100)</f>
        <v>72.72727272727273</v>
      </c>
      <c r="H70">
        <f t="shared" si="9"/>
        <v>0.4155778411284114</v>
      </c>
      <c r="I70">
        <f t="shared" si="8"/>
        <v>370</v>
      </c>
    </row>
    <row r="71" spans="1:9" ht="15">
      <c r="A71" s="3"/>
      <c r="B71" s="84">
        <v>352</v>
      </c>
      <c r="C71" s="3">
        <v>81</v>
      </c>
      <c r="D71" s="6">
        <v>1904</v>
      </c>
      <c r="E71" s="7">
        <v>371</v>
      </c>
      <c r="F71" s="85">
        <v>2</v>
      </c>
      <c r="G71" s="36">
        <f>(SUM($F$2:F71)/110*100)</f>
        <v>74.54545454545455</v>
      </c>
      <c r="H71">
        <f t="shared" si="9"/>
        <v>0.4258713701813556</v>
      </c>
      <c r="I71">
        <f t="shared" si="8"/>
        <v>371</v>
      </c>
    </row>
    <row r="72" spans="1:9" ht="15">
      <c r="A72" s="3"/>
      <c r="B72" s="7">
        <v>354</v>
      </c>
      <c r="C72" s="3">
        <v>83</v>
      </c>
      <c r="D72" s="6">
        <v>1970</v>
      </c>
      <c r="E72" s="7">
        <v>373</v>
      </c>
      <c r="F72" s="39">
        <v>1</v>
      </c>
      <c r="G72" s="36">
        <f>(SUM($F$2:F72)/110*100)</f>
        <v>75.45454545454545</v>
      </c>
      <c r="H72">
        <f t="shared" si="9"/>
        <v>0.4464584282872441</v>
      </c>
      <c r="I72">
        <f t="shared" si="8"/>
        <v>373</v>
      </c>
    </row>
    <row r="73" spans="1:9" ht="15">
      <c r="A73" s="3"/>
      <c r="B73" s="84">
        <v>354</v>
      </c>
      <c r="C73" s="3">
        <v>84</v>
      </c>
      <c r="D73" s="6">
        <v>1960</v>
      </c>
      <c r="E73" s="7">
        <v>375</v>
      </c>
      <c r="F73" s="39">
        <v>1</v>
      </c>
      <c r="G73" s="36">
        <f>(SUM($F$2:F73)/110*100)</f>
        <v>76.36363636363637</v>
      </c>
      <c r="H73">
        <f t="shared" si="9"/>
        <v>0.4670454863931325</v>
      </c>
      <c r="I73">
        <f t="shared" si="8"/>
        <v>375</v>
      </c>
    </row>
    <row r="74" spans="1:9" ht="15">
      <c r="A74" s="3"/>
      <c r="B74" s="7">
        <v>356</v>
      </c>
      <c r="C74" s="3">
        <v>85</v>
      </c>
      <c r="D74" s="6">
        <v>1943</v>
      </c>
      <c r="E74" s="7">
        <v>376</v>
      </c>
      <c r="F74" s="39">
        <v>1</v>
      </c>
      <c r="G74" s="36">
        <f>(SUM($F$2:F74)/110*100)</f>
        <v>77.27272727272727</v>
      </c>
      <c r="H74">
        <f t="shared" si="9"/>
        <v>0.4773390154460767</v>
      </c>
      <c r="I74">
        <f t="shared" si="8"/>
        <v>376</v>
      </c>
    </row>
    <row r="75" spans="1:9" ht="15">
      <c r="A75" s="3"/>
      <c r="B75" s="7">
        <v>359</v>
      </c>
      <c r="C75" s="3">
        <v>86</v>
      </c>
      <c r="D75" s="6">
        <v>1952</v>
      </c>
      <c r="E75" s="7">
        <v>380</v>
      </c>
      <c r="F75" s="39">
        <v>1</v>
      </c>
      <c r="G75" s="36">
        <f>(SUM($F$2:F75)/110*100)</f>
        <v>78.18181818181819</v>
      </c>
      <c r="H75">
        <f t="shared" si="9"/>
        <v>0.5185131316578535</v>
      </c>
      <c r="I75">
        <f t="shared" si="8"/>
        <v>380</v>
      </c>
    </row>
    <row r="76" spans="1:9" ht="15">
      <c r="A76" s="3"/>
      <c r="B76" s="7">
        <v>361</v>
      </c>
      <c r="C76" s="3">
        <v>87</v>
      </c>
      <c r="D76" s="6">
        <v>1916</v>
      </c>
      <c r="E76" s="7">
        <v>387</v>
      </c>
      <c r="F76" s="39">
        <v>1</v>
      </c>
      <c r="G76" s="36">
        <f>(SUM($F$2:F76)/110*100)</f>
        <v>79.0909090909091</v>
      </c>
      <c r="H76">
        <f t="shared" si="9"/>
        <v>0.5905678350284631</v>
      </c>
      <c r="I76">
        <f t="shared" si="8"/>
        <v>387</v>
      </c>
    </row>
    <row r="77" spans="1:9" ht="15">
      <c r="A77" s="3"/>
      <c r="B77" s="7">
        <v>363</v>
      </c>
      <c r="C77" s="3">
        <v>88</v>
      </c>
      <c r="D77" s="6">
        <v>1967</v>
      </c>
      <c r="E77" s="7">
        <v>390</v>
      </c>
      <c r="F77" s="39">
        <v>1</v>
      </c>
      <c r="G77" s="36">
        <f>(SUM($F$2:F77)/110*100)</f>
        <v>80</v>
      </c>
      <c r="H77">
        <f t="shared" si="9"/>
        <v>0.6214484221872957</v>
      </c>
      <c r="I77">
        <f t="shared" si="8"/>
        <v>390</v>
      </c>
    </row>
    <row r="78" spans="1:9" ht="15">
      <c r="A78" s="3"/>
      <c r="B78" s="7">
        <v>364</v>
      </c>
      <c r="C78" s="3">
        <v>89</v>
      </c>
      <c r="D78" s="6">
        <v>2005</v>
      </c>
      <c r="E78" s="7">
        <v>397</v>
      </c>
      <c r="F78" s="39">
        <v>1</v>
      </c>
      <c r="G78" s="36">
        <f>(SUM($F$2:F78)/110*100)</f>
        <v>80.9090909090909</v>
      </c>
      <c r="H78">
        <f t="shared" si="9"/>
        <v>0.6935031255579052</v>
      </c>
      <c r="I78">
        <f t="shared" si="8"/>
        <v>397</v>
      </c>
    </row>
    <row r="79" spans="1:9" ht="15">
      <c r="A79" s="3"/>
      <c r="B79" s="7">
        <v>365</v>
      </c>
      <c r="C79" s="3">
        <v>90</v>
      </c>
      <c r="D79" s="6">
        <v>1980</v>
      </c>
      <c r="E79" s="7">
        <v>408</v>
      </c>
      <c r="F79" s="39">
        <v>1</v>
      </c>
      <c r="G79" s="36">
        <f>(SUM($F$2:F79)/110*100)</f>
        <v>81.81818181818183</v>
      </c>
      <c r="H79">
        <f t="shared" si="9"/>
        <v>0.8067319451402916</v>
      </c>
      <c r="I79">
        <f t="shared" si="8"/>
        <v>408</v>
      </c>
    </row>
    <row r="80" spans="1:9" ht="15">
      <c r="A80" s="3"/>
      <c r="B80" s="7">
        <v>366</v>
      </c>
      <c r="C80" s="3">
        <v>91</v>
      </c>
      <c r="D80" s="6">
        <v>1947</v>
      </c>
      <c r="E80" s="7">
        <v>411</v>
      </c>
      <c r="F80" s="39">
        <v>1</v>
      </c>
      <c r="G80" s="36">
        <f>(SUM($F$2:F80)/110*100)</f>
        <v>82.72727272727273</v>
      </c>
      <c r="H80">
        <f t="shared" si="9"/>
        <v>0.8376125322991242</v>
      </c>
      <c r="I80">
        <f t="shared" si="8"/>
        <v>411</v>
      </c>
    </row>
    <row r="81" spans="1:9" ht="15">
      <c r="A81" s="3"/>
      <c r="B81" s="12">
        <v>370</v>
      </c>
      <c r="C81" s="3">
        <v>92</v>
      </c>
      <c r="D81" s="6">
        <v>1959</v>
      </c>
      <c r="E81" s="7">
        <v>428</v>
      </c>
      <c r="F81" s="39">
        <v>1</v>
      </c>
      <c r="G81" s="36">
        <f>(SUM($F$2:F81)/110*100)</f>
        <v>83.63636363636363</v>
      </c>
      <c r="H81">
        <f t="shared" si="9"/>
        <v>1.0126025261991758</v>
      </c>
      <c r="I81">
        <f t="shared" si="8"/>
        <v>428</v>
      </c>
    </row>
    <row r="82" spans="1:9" ht="15">
      <c r="A82" s="8"/>
      <c r="B82" s="12">
        <v>371</v>
      </c>
      <c r="C82" s="3">
        <v>93</v>
      </c>
      <c r="D82" s="6">
        <v>1962</v>
      </c>
      <c r="E82" s="7">
        <v>430</v>
      </c>
      <c r="F82" s="85">
        <v>2</v>
      </c>
      <c r="G82" s="36">
        <f>(SUM($F$2:F82)/110*100)</f>
        <v>85.45454545454545</v>
      </c>
      <c r="H82">
        <f t="shared" si="9"/>
        <v>1.0331895843050642</v>
      </c>
      <c r="I82">
        <f t="shared" si="8"/>
        <v>430</v>
      </c>
    </row>
    <row r="83" spans="1:9" ht="15">
      <c r="A83" s="3"/>
      <c r="B83" s="84">
        <v>371</v>
      </c>
      <c r="C83" s="3">
        <v>95</v>
      </c>
      <c r="D83" s="6">
        <v>1998</v>
      </c>
      <c r="E83" s="7">
        <v>434</v>
      </c>
      <c r="F83" s="39">
        <v>1</v>
      </c>
      <c r="G83" s="36">
        <f>(SUM($F$2:F83)/110*100)</f>
        <v>86.36363636363636</v>
      </c>
      <c r="H83">
        <f t="shared" si="9"/>
        <v>1.0743637005168412</v>
      </c>
      <c r="I83">
        <f t="shared" si="8"/>
        <v>434</v>
      </c>
    </row>
    <row r="84" spans="1:9" ht="15">
      <c r="A84" s="3"/>
      <c r="B84" s="7">
        <v>373</v>
      </c>
      <c r="D84" s="11">
        <v>1993</v>
      </c>
      <c r="E84" s="12">
        <v>437</v>
      </c>
      <c r="F84" s="40">
        <v>1</v>
      </c>
      <c r="G84" s="36">
        <f>(SUM($F$2:F84)/110*100)</f>
        <v>87.27272727272727</v>
      </c>
      <c r="H84">
        <f t="shared" si="9"/>
        <v>1.1052442876756738</v>
      </c>
      <c r="I84">
        <f t="shared" si="8"/>
        <v>437</v>
      </c>
    </row>
    <row r="85" spans="1:9" ht="15">
      <c r="A85" s="3"/>
      <c r="B85" s="7">
        <v>375</v>
      </c>
      <c r="D85" s="50">
        <v>1973</v>
      </c>
      <c r="E85" s="12">
        <v>441</v>
      </c>
      <c r="F85" s="40">
        <v>1</v>
      </c>
      <c r="G85" s="36">
        <f>(SUM($F$2:F85)/110*100)</f>
        <v>88.18181818181819</v>
      </c>
      <c r="H85">
        <f t="shared" si="9"/>
        <v>1.1464184038874505</v>
      </c>
      <c r="I85">
        <f t="shared" si="8"/>
        <v>441</v>
      </c>
    </row>
    <row r="86" spans="1:9" ht="15">
      <c r="A86" s="3"/>
      <c r="B86" s="7">
        <v>376</v>
      </c>
      <c r="D86" s="6">
        <v>1963</v>
      </c>
      <c r="E86" s="7">
        <v>450</v>
      </c>
      <c r="F86" s="39">
        <v>1</v>
      </c>
      <c r="G86" s="36">
        <f>(SUM($F$2:F86)/110*100)</f>
        <v>89.0909090909091</v>
      </c>
      <c r="H86">
        <f t="shared" si="9"/>
        <v>1.2390601653639486</v>
      </c>
      <c r="I86">
        <f t="shared" si="8"/>
        <v>450</v>
      </c>
    </row>
    <row r="87" spans="1:9" ht="15">
      <c r="A87" s="3"/>
      <c r="B87" s="7">
        <v>380</v>
      </c>
      <c r="D87" s="6">
        <v>1948</v>
      </c>
      <c r="E87" s="7">
        <v>454</v>
      </c>
      <c r="F87" s="39">
        <v>1</v>
      </c>
      <c r="G87" s="36">
        <f>(SUM($F$2:F87)/110*100)</f>
        <v>90</v>
      </c>
      <c r="H87">
        <f t="shared" si="9"/>
        <v>1.2802342815757255</v>
      </c>
      <c r="I87">
        <f t="shared" si="8"/>
        <v>454</v>
      </c>
    </row>
    <row r="88" spans="1:9" ht="15">
      <c r="A88" s="3"/>
      <c r="B88" s="7">
        <v>387</v>
      </c>
      <c r="D88" s="6">
        <v>1956</v>
      </c>
      <c r="E88" s="7">
        <v>455</v>
      </c>
      <c r="F88" s="39">
        <v>1</v>
      </c>
      <c r="G88" s="36">
        <f>(SUM($F$2:F88)/110*100)</f>
        <v>90.9090909090909</v>
      </c>
      <c r="H88">
        <f t="shared" si="9"/>
        <v>1.2905278106286695</v>
      </c>
      <c r="I88">
        <f t="shared" si="8"/>
        <v>455</v>
      </c>
    </row>
    <row r="89" spans="1:9" ht="15">
      <c r="A89" s="10"/>
      <c r="B89" s="7">
        <v>390</v>
      </c>
      <c r="D89" s="6">
        <v>1913</v>
      </c>
      <c r="E89" s="7">
        <v>465</v>
      </c>
      <c r="F89" s="39">
        <v>1</v>
      </c>
      <c r="G89" s="36">
        <f>(SUM($F$2:F89)/110*100)</f>
        <v>91.81818181818183</v>
      </c>
      <c r="H89">
        <f t="shared" si="9"/>
        <v>1.3934631011581118</v>
      </c>
      <c r="I89">
        <f t="shared" si="8"/>
        <v>465</v>
      </c>
    </row>
    <row r="90" spans="1:9" ht="15">
      <c r="A90" s="3"/>
      <c r="B90" s="7">
        <v>397</v>
      </c>
      <c r="D90" s="6">
        <v>1944</v>
      </c>
      <c r="E90" s="7">
        <v>467</v>
      </c>
      <c r="F90" s="39">
        <v>1</v>
      </c>
      <c r="G90" s="36">
        <f>(SUM($F$2:F90)/110*100)</f>
        <v>92.72727272727272</v>
      </c>
      <c r="H90">
        <f t="shared" si="9"/>
        <v>1.4140501592640002</v>
      </c>
      <c r="I90">
        <f t="shared" si="8"/>
        <v>467</v>
      </c>
    </row>
    <row r="91" spans="1:9" ht="15">
      <c r="A91" s="3"/>
      <c r="B91" s="7">
        <v>408</v>
      </c>
      <c r="D91" s="6">
        <v>1954</v>
      </c>
      <c r="E91" s="7">
        <v>470</v>
      </c>
      <c r="F91" s="39">
        <v>1</v>
      </c>
      <c r="G91" s="36">
        <f>(SUM($F$2:F91)/110*100)</f>
        <v>93.63636363636364</v>
      </c>
      <c r="H91">
        <f t="shared" si="9"/>
        <v>1.444930746422833</v>
      </c>
      <c r="I91">
        <f t="shared" si="8"/>
        <v>470</v>
      </c>
    </row>
    <row r="92" spans="1:9" ht="15">
      <c r="A92" s="3"/>
      <c r="B92" s="7">
        <v>411</v>
      </c>
      <c r="D92" s="11">
        <v>1946</v>
      </c>
      <c r="E92" s="12">
        <v>471</v>
      </c>
      <c r="F92" s="40">
        <v>1</v>
      </c>
      <c r="G92" s="36">
        <f>(SUM($F$2:F92)/110*100)</f>
        <v>94.54545454545455</v>
      </c>
      <c r="H92">
        <f t="shared" si="9"/>
        <v>1.455224275475777</v>
      </c>
      <c r="I92">
        <f t="shared" si="8"/>
        <v>471</v>
      </c>
    </row>
    <row r="93" spans="1:9" ht="15">
      <c r="A93" s="3"/>
      <c r="B93" s="7">
        <v>428</v>
      </c>
      <c r="D93" s="6">
        <v>1964</v>
      </c>
      <c r="E93" s="7">
        <v>489</v>
      </c>
      <c r="F93" s="39">
        <v>1</v>
      </c>
      <c r="G93" s="36">
        <f>(SUM($F$2:F93)/110*100)</f>
        <v>95.45454545454545</v>
      </c>
      <c r="H93">
        <f t="shared" si="9"/>
        <v>1.6405077984287728</v>
      </c>
      <c r="I93">
        <f t="shared" si="8"/>
        <v>489</v>
      </c>
    </row>
    <row r="94" spans="1:9" ht="15">
      <c r="A94" s="3"/>
      <c r="B94" s="7">
        <v>430</v>
      </c>
      <c r="D94" s="6">
        <v>1951</v>
      </c>
      <c r="E94" s="7">
        <v>555</v>
      </c>
      <c r="F94" s="39">
        <v>1</v>
      </c>
      <c r="G94" s="36">
        <f>(SUM($F$2:F94)/110*100)</f>
        <v>96.36363636363636</v>
      </c>
      <c r="H94">
        <f t="shared" si="9"/>
        <v>2.319880715923091</v>
      </c>
      <c r="I94">
        <f t="shared" si="8"/>
        <v>555</v>
      </c>
    </row>
    <row r="95" spans="1:9" ht="15">
      <c r="A95" s="13"/>
      <c r="B95" s="84">
        <v>430</v>
      </c>
      <c r="D95" s="6">
        <v>1965</v>
      </c>
      <c r="E95" s="7">
        <v>572</v>
      </c>
      <c r="F95" s="39">
        <v>1</v>
      </c>
      <c r="G95" s="36">
        <f>(SUM($F$2:F95)/110*100)</f>
        <v>97.27272727272728</v>
      </c>
      <c r="H95">
        <f t="shared" si="9"/>
        <v>2.4948707098231426</v>
      </c>
      <c r="I95">
        <f t="shared" si="8"/>
        <v>572</v>
      </c>
    </row>
    <row r="96" spans="2:9" ht="15">
      <c r="B96" s="7">
        <v>434</v>
      </c>
      <c r="D96" s="6">
        <v>1975</v>
      </c>
      <c r="E96" s="7">
        <v>579</v>
      </c>
      <c r="F96" s="39">
        <v>1</v>
      </c>
      <c r="G96" s="36">
        <f>(SUM($F$2:F96)/110*100)</f>
        <v>98.18181818181819</v>
      </c>
      <c r="H96">
        <f t="shared" si="9"/>
        <v>2.566925413193752</v>
      </c>
      <c r="I96">
        <f t="shared" si="8"/>
        <v>579</v>
      </c>
    </row>
    <row r="97" spans="2:9" ht="15">
      <c r="B97" s="12">
        <v>437</v>
      </c>
      <c r="D97" s="6">
        <v>1966</v>
      </c>
      <c r="E97" s="7">
        <v>581</v>
      </c>
      <c r="F97" s="39">
        <v>1</v>
      </c>
      <c r="G97" s="36">
        <f>(SUM($F$2:F97)/110*100)</f>
        <v>99.0909090909091</v>
      </c>
      <c r="H97">
        <f t="shared" si="9"/>
        <v>2.5875124712996405</v>
      </c>
      <c r="I97">
        <f t="shared" si="8"/>
        <v>581</v>
      </c>
    </row>
    <row r="98" spans="2:9" ht="15">
      <c r="B98" s="12">
        <v>441</v>
      </c>
      <c r="D98" s="14">
        <v>1972</v>
      </c>
      <c r="E98" s="15">
        <v>618</v>
      </c>
      <c r="F98" s="41">
        <v>1</v>
      </c>
      <c r="G98" s="36">
        <f>(SUM($F$2:F98)/110*100)</f>
        <v>100</v>
      </c>
      <c r="H98">
        <f t="shared" si="9"/>
        <v>2.9683730462585767</v>
      </c>
      <c r="I98">
        <f t="shared" si="8"/>
        <v>618</v>
      </c>
    </row>
    <row r="99" ht="15">
      <c r="B99" s="7">
        <v>450</v>
      </c>
    </row>
    <row r="100" ht="15">
      <c r="B100" s="7">
        <v>454</v>
      </c>
    </row>
    <row r="101" ht="15">
      <c r="B101" s="7">
        <v>455</v>
      </c>
    </row>
    <row r="102" ht="15">
      <c r="B102" s="7">
        <v>465</v>
      </c>
    </row>
    <row r="103" ht="15">
      <c r="B103" s="7">
        <v>467</v>
      </c>
    </row>
    <row r="104" ht="15">
      <c r="B104" s="7">
        <v>470</v>
      </c>
    </row>
    <row r="105" ht="15">
      <c r="B105" s="12">
        <v>471</v>
      </c>
    </row>
    <row r="106" ht="15">
      <c r="B106" s="7">
        <v>489</v>
      </c>
    </row>
    <row r="107" ht="15">
      <c r="B107" s="7">
        <v>555</v>
      </c>
    </row>
    <row r="108" ht="15">
      <c r="B108" s="7">
        <v>572</v>
      </c>
    </row>
    <row r="109" ht="15">
      <c r="B109" s="7">
        <v>579</v>
      </c>
    </row>
    <row r="110" ht="15">
      <c r="B110" s="7">
        <v>581</v>
      </c>
    </row>
    <row r="111" ht="15">
      <c r="B111" s="15">
        <v>618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2"/>
  <sheetViews>
    <sheetView zoomScalePageLayoutView="0" workbookViewId="0" topLeftCell="A1">
      <selection activeCell="A1" sqref="A1"/>
    </sheetView>
  </sheetViews>
  <sheetFormatPr defaultColWidth="9.140625" defaultRowHeight="15"/>
  <cols>
    <col min="6" max="6" width="12.8515625" style="42" customWidth="1"/>
    <col min="7" max="7" width="9.140625" style="37" customWidth="1"/>
    <col min="8" max="8" width="10.28125" style="0" customWidth="1"/>
    <col min="9" max="9" width="9.8515625" style="0" customWidth="1"/>
  </cols>
  <sheetData>
    <row r="1" spans="1:7" ht="15">
      <c r="A1" s="3"/>
      <c r="B1" s="3"/>
      <c r="C1" s="3"/>
      <c r="D1" t="s">
        <v>12</v>
      </c>
      <c r="E1" t="s">
        <v>13</v>
      </c>
      <c r="F1" s="42" t="s">
        <v>4</v>
      </c>
      <c r="G1" s="37" t="s">
        <v>5</v>
      </c>
    </row>
    <row r="2" spans="1:12" ht="15">
      <c r="A2" s="3"/>
      <c r="B2" s="3"/>
      <c r="C2" s="21">
        <v>34</v>
      </c>
      <c r="D2" s="20">
        <v>1949</v>
      </c>
      <c r="E2" s="21">
        <v>34</v>
      </c>
      <c r="F2" s="79">
        <v>1</v>
      </c>
      <c r="G2" s="35">
        <f>F2/110*100</f>
        <v>0.9090909090909091</v>
      </c>
      <c r="K2" t="s">
        <v>6</v>
      </c>
      <c r="L2" s="45">
        <f>AVERAGE(C2:C111)</f>
        <v>302.27272727272725</v>
      </c>
    </row>
    <row r="3" spans="1:12" ht="15">
      <c r="A3" s="3"/>
      <c r="B3" s="3"/>
      <c r="C3" s="21">
        <v>58</v>
      </c>
      <c r="D3" s="20">
        <v>1951</v>
      </c>
      <c r="E3" s="21">
        <v>58</v>
      </c>
      <c r="F3" s="79">
        <v>1</v>
      </c>
      <c r="G3" s="36">
        <f>(SUM($F$2:F3)/110*100)</f>
        <v>1.8181818181818181</v>
      </c>
      <c r="K3" t="s">
        <v>7</v>
      </c>
      <c r="L3" s="45">
        <f>STDEV(C2:C111)</f>
        <v>116.60250906791892</v>
      </c>
    </row>
    <row r="4" spans="1:7" ht="15">
      <c r="A4" s="3"/>
      <c r="B4" s="3"/>
      <c r="C4" s="21">
        <v>64</v>
      </c>
      <c r="D4" s="20">
        <v>1948</v>
      </c>
      <c r="E4" s="21">
        <v>64</v>
      </c>
      <c r="F4" s="79">
        <v>1</v>
      </c>
      <c r="G4" s="36">
        <f>(SUM($F$2:F4)/110*100)</f>
        <v>2.727272727272727</v>
      </c>
    </row>
    <row r="5" spans="1:7" ht="15">
      <c r="A5" s="19"/>
      <c r="B5" s="19"/>
      <c r="C5" s="21">
        <v>72</v>
      </c>
      <c r="D5" s="20">
        <v>1959</v>
      </c>
      <c r="E5" s="21">
        <v>72</v>
      </c>
      <c r="F5" s="79">
        <v>1</v>
      </c>
      <c r="G5" s="36">
        <f>(SUM($F$2:F5)/110*100)</f>
        <v>3.6363636363636362</v>
      </c>
    </row>
    <row r="6" spans="1:7" ht="15">
      <c r="A6" s="3"/>
      <c r="B6" s="3"/>
      <c r="C6" s="21">
        <v>80</v>
      </c>
      <c r="D6" s="20">
        <v>1936</v>
      </c>
      <c r="E6" s="21">
        <v>80</v>
      </c>
      <c r="F6" s="79">
        <v>1</v>
      </c>
      <c r="G6" s="36">
        <f>(SUM($F$2:F6)/110*100)</f>
        <v>4.545454545454546</v>
      </c>
    </row>
    <row r="7" spans="1:7" ht="15">
      <c r="A7" s="3"/>
      <c r="B7" s="3"/>
      <c r="C7" s="21">
        <v>97</v>
      </c>
      <c r="D7" s="20">
        <v>1905</v>
      </c>
      <c r="E7" s="21">
        <v>97</v>
      </c>
      <c r="F7" s="79">
        <v>1</v>
      </c>
      <c r="G7" s="36">
        <f>(SUM($F$2:F7)/110*100)</f>
        <v>5.454545454545454</v>
      </c>
    </row>
    <row r="8" spans="1:7" ht="15">
      <c r="A8" s="3"/>
      <c r="B8" s="3"/>
      <c r="C8" s="7">
        <v>113</v>
      </c>
      <c r="D8" s="6">
        <v>1983</v>
      </c>
      <c r="E8" s="7">
        <v>113</v>
      </c>
      <c r="F8" s="79">
        <v>1</v>
      </c>
      <c r="G8" s="36">
        <f>(SUM($F$2:F8)/110*100)</f>
        <v>6.363636363636363</v>
      </c>
    </row>
    <row r="9" spans="1:7" ht="15">
      <c r="A9" s="3"/>
      <c r="B9" s="3"/>
      <c r="C9" s="7">
        <v>114</v>
      </c>
      <c r="D9" s="6">
        <v>1921</v>
      </c>
      <c r="E9" s="7">
        <v>114</v>
      </c>
      <c r="F9" s="79">
        <v>1</v>
      </c>
      <c r="G9" s="36">
        <f>(SUM($F$2:F9)/110*100)</f>
        <v>7.2727272727272725</v>
      </c>
    </row>
    <row r="10" spans="1:7" ht="15">
      <c r="A10" s="3"/>
      <c r="B10" s="3"/>
      <c r="C10" s="7">
        <v>134</v>
      </c>
      <c r="D10" s="6">
        <v>1994</v>
      </c>
      <c r="E10" s="7">
        <v>134</v>
      </c>
      <c r="F10" s="79">
        <v>1</v>
      </c>
      <c r="G10" s="36">
        <f>(SUM($F$2:F10)/110*100)</f>
        <v>8.181818181818182</v>
      </c>
    </row>
    <row r="11" spans="1:7" ht="15">
      <c r="A11" s="3"/>
      <c r="B11" s="3"/>
      <c r="C11" s="7">
        <v>144</v>
      </c>
      <c r="D11" s="6">
        <v>1938</v>
      </c>
      <c r="E11" s="7">
        <v>144</v>
      </c>
      <c r="F11" s="79">
        <v>1</v>
      </c>
      <c r="G11" s="36">
        <f>(SUM($F$2:F11)/110*100)</f>
        <v>9.090909090909092</v>
      </c>
    </row>
    <row r="12" spans="1:7" ht="15">
      <c r="A12" s="3"/>
      <c r="B12" s="3"/>
      <c r="C12" s="7">
        <v>146</v>
      </c>
      <c r="D12" s="6">
        <v>1933</v>
      </c>
      <c r="E12" s="7">
        <v>146</v>
      </c>
      <c r="F12" s="79">
        <v>1</v>
      </c>
      <c r="G12" s="36">
        <f>(SUM($F$2:F12)/110*100)</f>
        <v>10</v>
      </c>
    </row>
    <row r="13" spans="1:7" ht="15">
      <c r="A13" s="3"/>
      <c r="B13" s="3"/>
      <c r="C13" s="7">
        <v>152</v>
      </c>
      <c r="D13" s="6">
        <v>1990</v>
      </c>
      <c r="E13" s="7">
        <v>152</v>
      </c>
      <c r="F13" s="79">
        <v>1</v>
      </c>
      <c r="G13" s="36">
        <f>(SUM($F$2:F13)/110*100)</f>
        <v>10.909090909090908</v>
      </c>
    </row>
    <row r="14" spans="1:7" ht="15">
      <c r="A14" s="3"/>
      <c r="B14" s="3"/>
      <c r="C14" s="7">
        <v>161</v>
      </c>
      <c r="D14" s="6">
        <v>1904</v>
      </c>
      <c r="E14" s="7">
        <v>161</v>
      </c>
      <c r="F14" s="79">
        <v>1</v>
      </c>
      <c r="G14" s="36">
        <f>(SUM($F$2:F14)/110*100)</f>
        <v>11.818181818181818</v>
      </c>
    </row>
    <row r="15" spans="1:7" ht="15">
      <c r="A15" s="3"/>
      <c r="B15" s="3"/>
      <c r="C15" s="7">
        <v>168</v>
      </c>
      <c r="D15" s="6">
        <v>1929</v>
      </c>
      <c r="E15" s="7">
        <v>168</v>
      </c>
      <c r="F15" s="79">
        <v>1</v>
      </c>
      <c r="G15" s="36">
        <f>(SUM($F$2:F15)/110*100)</f>
        <v>12.727272727272727</v>
      </c>
    </row>
    <row r="16" spans="1:7" ht="15">
      <c r="A16" s="3"/>
      <c r="B16" s="3"/>
      <c r="C16" s="7">
        <v>170</v>
      </c>
      <c r="D16" s="6">
        <v>1960</v>
      </c>
      <c r="E16" s="7">
        <v>170</v>
      </c>
      <c r="F16" s="79">
        <v>1</v>
      </c>
      <c r="G16" s="36">
        <f>(SUM($F$2:F16)/110*100)</f>
        <v>13.636363636363635</v>
      </c>
    </row>
    <row r="17" spans="1:7" ht="15">
      <c r="A17" s="3"/>
      <c r="B17" s="3"/>
      <c r="C17" s="7">
        <v>172</v>
      </c>
      <c r="D17" s="6">
        <v>1934</v>
      </c>
      <c r="E17" s="7">
        <v>172</v>
      </c>
      <c r="F17" s="79">
        <v>1</v>
      </c>
      <c r="G17" s="36">
        <f>(SUM($F$2:F17)/110*100)</f>
        <v>14.545454545454545</v>
      </c>
    </row>
    <row r="18" spans="1:7" ht="15">
      <c r="A18" s="3"/>
      <c r="B18" s="3"/>
      <c r="C18" s="7">
        <v>176</v>
      </c>
      <c r="D18" s="6">
        <v>1961</v>
      </c>
      <c r="E18" s="7">
        <v>176</v>
      </c>
      <c r="F18" s="79">
        <v>1</v>
      </c>
      <c r="G18" s="36">
        <f>(SUM($F$2:F18)/110*100)</f>
        <v>15.454545454545453</v>
      </c>
    </row>
    <row r="19" spans="1:7" ht="15.75" thickBot="1">
      <c r="A19" s="13"/>
      <c r="B19" s="13"/>
      <c r="C19" s="7">
        <v>181</v>
      </c>
      <c r="D19" s="6">
        <v>1984</v>
      </c>
      <c r="E19" s="7">
        <v>181</v>
      </c>
      <c r="F19" s="79">
        <v>1</v>
      </c>
      <c r="G19" s="36">
        <f>(SUM($F$2:F19)/110*100)</f>
        <v>16.363636363636363</v>
      </c>
    </row>
    <row r="20" spans="1:16" ht="15">
      <c r="A20" s="3"/>
      <c r="B20" s="3"/>
      <c r="C20" s="7">
        <v>182</v>
      </c>
      <c r="D20" s="6">
        <v>2007</v>
      </c>
      <c r="E20" s="7">
        <v>182</v>
      </c>
      <c r="F20" s="79">
        <v>1</v>
      </c>
      <c r="G20" s="36">
        <f>(SUM($F$2:F20)/110*100)</f>
        <v>17.272727272727273</v>
      </c>
      <c r="L20" s="75" t="s">
        <v>5</v>
      </c>
      <c r="M20" s="62" t="s">
        <v>10</v>
      </c>
      <c r="N20" s="62" t="s">
        <v>9</v>
      </c>
      <c r="O20" s="63" t="s">
        <v>11</v>
      </c>
      <c r="P20" s="64" t="s">
        <v>8</v>
      </c>
    </row>
    <row r="21" spans="1:16" ht="15">
      <c r="A21" s="3"/>
      <c r="B21" s="3"/>
      <c r="C21" s="7">
        <v>186</v>
      </c>
      <c r="D21" s="6">
        <v>1906</v>
      </c>
      <c r="E21" s="7">
        <v>186</v>
      </c>
      <c r="F21" s="86">
        <v>2</v>
      </c>
      <c r="G21" s="36">
        <f>(SUM($F$2:F21)/110*100)</f>
        <v>19.090909090909093</v>
      </c>
      <c r="L21" s="80"/>
      <c r="M21" s="67"/>
      <c r="N21" s="67"/>
      <c r="O21" s="81"/>
      <c r="P21" s="82"/>
    </row>
    <row r="22" spans="1:16" ht="15">
      <c r="A22" s="3"/>
      <c r="B22" s="3"/>
      <c r="C22" s="84">
        <v>186</v>
      </c>
      <c r="D22" s="6">
        <v>1931</v>
      </c>
      <c r="E22" s="7">
        <v>188</v>
      </c>
      <c r="F22" s="79">
        <v>1</v>
      </c>
      <c r="G22" s="36">
        <f>(SUM($F$2:F22)/110*100)</f>
        <v>20</v>
      </c>
      <c r="L22" s="65"/>
      <c r="M22" s="48"/>
      <c r="O22" s="67"/>
      <c r="P22" s="68"/>
    </row>
    <row r="23" spans="1:16" ht="15">
      <c r="A23" s="3"/>
      <c r="B23" s="3"/>
      <c r="C23" s="7">
        <v>188</v>
      </c>
      <c r="D23" s="6">
        <v>1911</v>
      </c>
      <c r="E23" s="7">
        <v>189</v>
      </c>
      <c r="F23" s="79">
        <v>1</v>
      </c>
      <c r="G23" s="36">
        <f>(SUM($F$2:F23)/110*100)</f>
        <v>20.909090909090907</v>
      </c>
      <c r="L23" s="65">
        <f>(1-M23)*100</f>
        <v>99</v>
      </c>
      <c r="M23" s="66">
        <v>0.01</v>
      </c>
      <c r="N23" s="67">
        <v>2.32635</v>
      </c>
      <c r="O23" s="67">
        <f aca="true" t="shared" si="0" ref="O23:O36">$L$3*N23</f>
        <v>271.2582469701532</v>
      </c>
      <c r="P23" s="68">
        <f aca="true" t="shared" si="1" ref="P23:P30">$L$2+O23</f>
        <v>573.5309742428805</v>
      </c>
    </row>
    <row r="24" spans="1:16" ht="15">
      <c r="A24" s="3"/>
      <c r="B24" s="3"/>
      <c r="C24" s="7">
        <v>189</v>
      </c>
      <c r="D24" s="6">
        <v>1930</v>
      </c>
      <c r="E24" s="7">
        <v>192</v>
      </c>
      <c r="F24" s="79">
        <v>1</v>
      </c>
      <c r="G24" s="36">
        <f>(SUM($F$2:F24)/110*100)</f>
        <v>21.818181818181817</v>
      </c>
      <c r="L24" s="65">
        <f aca="true" t="shared" si="2" ref="L24:L36">(1-M24)*100</f>
        <v>98</v>
      </c>
      <c r="M24" s="66">
        <v>0.02</v>
      </c>
      <c r="N24" s="67">
        <v>2.05375</v>
      </c>
      <c r="O24" s="67">
        <f t="shared" si="0"/>
        <v>239.47240299823846</v>
      </c>
      <c r="P24" s="68">
        <f t="shared" si="1"/>
        <v>541.7451302709658</v>
      </c>
    </row>
    <row r="25" spans="1:16" ht="15">
      <c r="A25" s="3"/>
      <c r="B25" s="3"/>
      <c r="C25" s="7">
        <v>192</v>
      </c>
      <c r="D25" s="6">
        <v>1943</v>
      </c>
      <c r="E25" s="7">
        <v>196</v>
      </c>
      <c r="F25" s="79">
        <v>1</v>
      </c>
      <c r="G25" s="36">
        <f>(SUM($F$2:F25)/110*100)</f>
        <v>22.727272727272727</v>
      </c>
      <c r="L25" s="65">
        <f t="shared" si="2"/>
        <v>95</v>
      </c>
      <c r="M25" s="66">
        <v>0.05</v>
      </c>
      <c r="N25" s="67">
        <v>1.64485</v>
      </c>
      <c r="O25" s="67">
        <f t="shared" si="0"/>
        <v>191.79363704036643</v>
      </c>
      <c r="P25" s="68">
        <f t="shared" si="1"/>
        <v>494.0663643130937</v>
      </c>
    </row>
    <row r="26" spans="1:16" ht="15">
      <c r="A26" s="3"/>
      <c r="B26" s="3"/>
      <c r="C26" s="7">
        <v>196</v>
      </c>
      <c r="D26" s="6">
        <v>1927</v>
      </c>
      <c r="E26" s="7">
        <v>200</v>
      </c>
      <c r="F26" s="79">
        <v>1</v>
      </c>
      <c r="G26" s="36">
        <f>(SUM($F$2:F26)/110*100)</f>
        <v>23.636363636363637</v>
      </c>
      <c r="L26" s="65">
        <f t="shared" si="2"/>
        <v>90</v>
      </c>
      <c r="M26" s="66">
        <v>0.1</v>
      </c>
      <c r="N26" s="67">
        <v>1.28155</v>
      </c>
      <c r="O26" s="67">
        <f t="shared" si="0"/>
        <v>149.43194549599147</v>
      </c>
      <c r="P26" s="68">
        <f t="shared" si="1"/>
        <v>451.70467276871875</v>
      </c>
    </row>
    <row r="27" spans="1:16" ht="15">
      <c r="A27" s="3"/>
      <c r="B27" s="3"/>
      <c r="C27" s="7">
        <v>200</v>
      </c>
      <c r="D27" s="6">
        <v>1992</v>
      </c>
      <c r="E27" s="7">
        <v>210</v>
      </c>
      <c r="F27" s="79">
        <v>1</v>
      </c>
      <c r="G27" s="36">
        <f>(SUM($F$2:F27)/110*100)</f>
        <v>24.545454545454547</v>
      </c>
      <c r="L27" s="65">
        <f t="shared" si="2"/>
        <v>80</v>
      </c>
      <c r="M27" s="66">
        <v>0.2</v>
      </c>
      <c r="N27" s="67">
        <v>0.84162</v>
      </c>
      <c r="O27" s="67">
        <f t="shared" si="0"/>
        <v>98.13500368174192</v>
      </c>
      <c r="P27" s="68">
        <f t="shared" si="1"/>
        <v>400.4077309544692</v>
      </c>
    </row>
    <row r="28" spans="1:16" ht="15">
      <c r="A28" s="3"/>
      <c r="B28" s="3"/>
      <c r="C28" s="7">
        <v>210</v>
      </c>
      <c r="D28" s="6">
        <v>1973</v>
      </c>
      <c r="E28" s="7">
        <v>212</v>
      </c>
      <c r="F28" s="79">
        <v>1</v>
      </c>
      <c r="G28" s="36">
        <f>(SUM($F$2:F28)/110*100)</f>
        <v>25.454545454545453</v>
      </c>
      <c r="L28" s="65">
        <f t="shared" si="2"/>
        <v>70</v>
      </c>
      <c r="M28" s="66">
        <v>0.3</v>
      </c>
      <c r="N28" s="67">
        <v>0.5244</v>
      </c>
      <c r="O28" s="67">
        <f t="shared" si="0"/>
        <v>61.146355755216675</v>
      </c>
      <c r="P28" s="68">
        <f t="shared" si="1"/>
        <v>363.41908302794394</v>
      </c>
    </row>
    <row r="29" spans="1:16" ht="15">
      <c r="A29" s="3"/>
      <c r="B29" s="3"/>
      <c r="C29" s="7">
        <v>212</v>
      </c>
      <c r="D29" s="6">
        <v>1902</v>
      </c>
      <c r="E29" s="7">
        <v>220</v>
      </c>
      <c r="F29" s="79">
        <v>1</v>
      </c>
      <c r="G29" s="36">
        <f>(SUM($F$2:F29)/110*100)</f>
        <v>26.36363636363636</v>
      </c>
      <c r="L29" s="65">
        <f t="shared" si="2"/>
        <v>60</v>
      </c>
      <c r="M29" s="66">
        <v>0.4</v>
      </c>
      <c r="N29" s="67">
        <v>0.25335</v>
      </c>
      <c r="O29" s="67">
        <f t="shared" si="0"/>
        <v>29.54124567235726</v>
      </c>
      <c r="P29" s="68">
        <f t="shared" si="1"/>
        <v>331.8139729450845</v>
      </c>
    </row>
    <row r="30" spans="1:16" ht="15">
      <c r="A30" s="3"/>
      <c r="B30" s="3"/>
      <c r="C30" s="7">
        <v>220</v>
      </c>
      <c r="D30" s="6">
        <v>1972</v>
      </c>
      <c r="E30" s="7">
        <v>221</v>
      </c>
      <c r="F30" s="79">
        <v>1</v>
      </c>
      <c r="G30" s="36">
        <f>(SUM($F$2:F30)/110*100)</f>
        <v>27.27272727272727</v>
      </c>
      <c r="L30" s="65">
        <f t="shared" si="2"/>
        <v>50</v>
      </c>
      <c r="M30" s="66">
        <v>0.5</v>
      </c>
      <c r="N30" s="67">
        <v>0</v>
      </c>
      <c r="O30" s="67">
        <f t="shared" si="0"/>
        <v>0</v>
      </c>
      <c r="P30" s="68">
        <f t="shared" si="1"/>
        <v>302.27272727272725</v>
      </c>
    </row>
    <row r="31" spans="1:16" ht="15">
      <c r="A31" s="3"/>
      <c r="B31" s="3"/>
      <c r="C31" s="7">
        <v>221</v>
      </c>
      <c r="D31" s="6">
        <v>1901</v>
      </c>
      <c r="E31" s="7">
        <v>225</v>
      </c>
      <c r="F31" s="79">
        <v>1</v>
      </c>
      <c r="G31" s="36">
        <f>(SUM($F$2:F31)/110*100)</f>
        <v>28.18181818181818</v>
      </c>
      <c r="J31" s="22"/>
      <c r="K31" s="22"/>
      <c r="L31" s="65">
        <f t="shared" si="2"/>
        <v>40</v>
      </c>
      <c r="M31" s="66">
        <v>0.6</v>
      </c>
      <c r="N31" s="67">
        <v>0.25335</v>
      </c>
      <c r="O31" s="67">
        <f t="shared" si="0"/>
        <v>29.54124567235726</v>
      </c>
      <c r="P31" s="68">
        <f aca="true" t="shared" si="3" ref="P31:P36">$L$2-O31</f>
        <v>272.73148160037</v>
      </c>
    </row>
    <row r="32" spans="1:16" ht="15">
      <c r="A32" s="3"/>
      <c r="B32" s="3"/>
      <c r="C32" s="7">
        <v>225</v>
      </c>
      <c r="D32" s="6">
        <v>1910</v>
      </c>
      <c r="E32" s="7">
        <v>228</v>
      </c>
      <c r="F32" s="79">
        <v>1</v>
      </c>
      <c r="G32" s="36">
        <f>(SUM($F$2:F32)/110*100)</f>
        <v>29.09090909090909</v>
      </c>
      <c r="L32" s="65">
        <f t="shared" si="2"/>
        <v>30.000000000000004</v>
      </c>
      <c r="M32" s="66">
        <v>0.7</v>
      </c>
      <c r="N32" s="67">
        <v>0.5244</v>
      </c>
      <c r="O32" s="67">
        <f t="shared" si="0"/>
        <v>61.146355755216675</v>
      </c>
      <c r="P32" s="68">
        <f t="shared" si="3"/>
        <v>241.12637151751056</v>
      </c>
    </row>
    <row r="33" spans="1:16" ht="15">
      <c r="A33" s="3"/>
      <c r="B33" s="3"/>
      <c r="C33" s="7">
        <v>228</v>
      </c>
      <c r="D33" s="6">
        <v>1968</v>
      </c>
      <c r="E33" s="7">
        <v>233</v>
      </c>
      <c r="F33" s="79">
        <v>1</v>
      </c>
      <c r="G33" s="36">
        <f>(SUM($F$2:F33)/110*100)</f>
        <v>30</v>
      </c>
      <c r="L33" s="65">
        <f t="shared" si="2"/>
        <v>19.999999999999996</v>
      </c>
      <c r="M33" s="66">
        <v>0.8</v>
      </c>
      <c r="N33" s="69">
        <v>0.84162</v>
      </c>
      <c r="O33" s="67">
        <f t="shared" si="0"/>
        <v>98.13500368174192</v>
      </c>
      <c r="P33" s="68">
        <f t="shared" si="3"/>
        <v>204.13772359098533</v>
      </c>
    </row>
    <row r="34" spans="1:16" ht="15">
      <c r="A34" s="3"/>
      <c r="B34" s="3"/>
      <c r="C34" s="7">
        <v>233</v>
      </c>
      <c r="D34" s="6">
        <v>1976</v>
      </c>
      <c r="E34" s="7">
        <v>234</v>
      </c>
      <c r="F34" s="86">
        <v>2</v>
      </c>
      <c r="G34" s="36">
        <f>(SUM($F$2:F34)/110*100)</f>
        <v>31.818181818181817</v>
      </c>
      <c r="L34" s="65">
        <f t="shared" si="2"/>
        <v>9.999999999999998</v>
      </c>
      <c r="M34" s="66">
        <v>0.9</v>
      </c>
      <c r="N34" s="67">
        <v>1.28155</v>
      </c>
      <c r="O34" s="67">
        <f t="shared" si="0"/>
        <v>149.43194549599147</v>
      </c>
      <c r="P34" s="68">
        <f t="shared" si="3"/>
        <v>152.84078177673578</v>
      </c>
    </row>
    <row r="35" spans="1:16" ht="15">
      <c r="A35" s="3"/>
      <c r="B35" s="3"/>
      <c r="C35" s="7">
        <v>234</v>
      </c>
      <c r="D35" s="6">
        <v>1903</v>
      </c>
      <c r="E35" s="7">
        <v>240</v>
      </c>
      <c r="F35" s="79">
        <v>2</v>
      </c>
      <c r="G35" s="36">
        <f>(SUM($F$2:F35)/110*100)</f>
        <v>33.63636363636363</v>
      </c>
      <c r="L35" s="65">
        <f t="shared" si="2"/>
        <v>5.000000000000004</v>
      </c>
      <c r="M35" s="66">
        <v>0.95</v>
      </c>
      <c r="N35" s="69">
        <v>1.64485</v>
      </c>
      <c r="O35" s="67">
        <f t="shared" si="0"/>
        <v>191.79363704036643</v>
      </c>
      <c r="P35" s="68">
        <f t="shared" si="3"/>
        <v>110.47909023236082</v>
      </c>
    </row>
    <row r="36" spans="1:16" ht="15.75" thickBot="1">
      <c r="A36" s="19"/>
      <c r="B36" s="19"/>
      <c r="C36" s="84">
        <v>234</v>
      </c>
      <c r="D36" s="6">
        <v>1957</v>
      </c>
      <c r="E36" s="7">
        <v>245</v>
      </c>
      <c r="F36" s="79">
        <v>1</v>
      </c>
      <c r="G36" s="36">
        <f>(SUM($F$2:F36)/110*100)</f>
        <v>34.54545454545455</v>
      </c>
      <c r="L36" s="70">
        <f t="shared" si="2"/>
        <v>1.0000000000000009</v>
      </c>
      <c r="M36" s="71">
        <v>0.99</v>
      </c>
      <c r="N36" s="72">
        <v>2.32635</v>
      </c>
      <c r="O36" s="73">
        <f t="shared" si="0"/>
        <v>271.2582469701532</v>
      </c>
      <c r="P36" s="74">
        <f t="shared" si="3"/>
        <v>31.014480302574043</v>
      </c>
    </row>
    <row r="37" spans="1:7" ht="15">
      <c r="A37" s="3"/>
      <c r="B37" s="3"/>
      <c r="C37" s="7">
        <v>240</v>
      </c>
      <c r="D37" s="6">
        <v>1918</v>
      </c>
      <c r="E37" s="7">
        <v>260</v>
      </c>
      <c r="F37" s="79">
        <v>1</v>
      </c>
      <c r="G37" s="36">
        <f>(SUM($F$2:F37)/110*100)</f>
        <v>35.45454545454545</v>
      </c>
    </row>
    <row r="38" spans="1:7" ht="15">
      <c r="A38" s="3"/>
      <c r="B38" s="3"/>
      <c r="C38" s="7">
        <v>240</v>
      </c>
      <c r="D38" s="6">
        <v>1928</v>
      </c>
      <c r="E38" s="7">
        <v>265</v>
      </c>
      <c r="F38" s="79">
        <v>1</v>
      </c>
      <c r="G38" s="36">
        <f>(SUM($F$2:F38)/110*100)</f>
        <v>36.36363636363637</v>
      </c>
    </row>
    <row r="39" spans="1:7" ht="15">
      <c r="A39" s="3"/>
      <c r="B39" s="3"/>
      <c r="C39" s="7">
        <v>245</v>
      </c>
      <c r="D39" s="6">
        <v>2008</v>
      </c>
      <c r="E39" s="7">
        <v>266</v>
      </c>
      <c r="F39" s="79">
        <v>1</v>
      </c>
      <c r="G39" s="36">
        <f>(SUM($F$2:F39)/110*100)</f>
        <v>37.27272727272727</v>
      </c>
    </row>
    <row r="40" spans="1:7" ht="15">
      <c r="A40" s="3"/>
      <c r="B40" s="3"/>
      <c r="C40" s="7">
        <v>260</v>
      </c>
      <c r="D40" s="6">
        <v>1991</v>
      </c>
      <c r="E40" s="7">
        <v>270</v>
      </c>
      <c r="F40" s="79">
        <v>1</v>
      </c>
      <c r="G40" s="36">
        <f>(SUM($F$2:F40)/110*100)</f>
        <v>38.18181818181819</v>
      </c>
    </row>
    <row r="41" spans="1:7" ht="15">
      <c r="A41" s="3"/>
      <c r="B41" s="3"/>
      <c r="C41" s="7">
        <v>265</v>
      </c>
      <c r="D41" s="6">
        <v>1907</v>
      </c>
      <c r="E41" s="7">
        <v>272</v>
      </c>
      <c r="F41" s="79">
        <v>1</v>
      </c>
      <c r="G41" s="36">
        <f>(SUM($F$2:F41)/110*100)</f>
        <v>39.09090909090909</v>
      </c>
    </row>
    <row r="42" spans="1:7" ht="15">
      <c r="A42" s="3"/>
      <c r="B42" s="3"/>
      <c r="C42" s="7">
        <v>266</v>
      </c>
      <c r="D42" s="6">
        <v>1971</v>
      </c>
      <c r="E42" s="7">
        <v>273</v>
      </c>
      <c r="F42" s="79">
        <v>1</v>
      </c>
      <c r="G42" s="36">
        <f>(SUM($F$2:F42)/110*100)</f>
        <v>40</v>
      </c>
    </row>
    <row r="43" spans="1:7" ht="15">
      <c r="A43" s="3"/>
      <c r="B43" s="3"/>
      <c r="C43" s="7">
        <v>270</v>
      </c>
      <c r="D43" s="6">
        <v>1950</v>
      </c>
      <c r="E43" s="7">
        <v>274</v>
      </c>
      <c r="F43" s="79">
        <v>1</v>
      </c>
      <c r="G43" s="36">
        <f>(SUM($F$2:F43)/110*100)</f>
        <v>40.909090909090914</v>
      </c>
    </row>
    <row r="44" spans="1:7" ht="15">
      <c r="A44" s="3"/>
      <c r="B44" s="3"/>
      <c r="C44" s="7">
        <v>272</v>
      </c>
      <c r="D44" s="6">
        <v>1945</v>
      </c>
      <c r="E44" s="7">
        <v>275</v>
      </c>
      <c r="F44" s="79">
        <v>1</v>
      </c>
      <c r="G44" s="36">
        <f>(SUM($F$2:F44)/110*100)</f>
        <v>41.81818181818181</v>
      </c>
    </row>
    <row r="45" spans="1:7" ht="15">
      <c r="A45" s="3"/>
      <c r="B45" s="3"/>
      <c r="C45" s="7">
        <v>273</v>
      </c>
      <c r="D45" s="6">
        <v>1987</v>
      </c>
      <c r="E45" s="7">
        <v>290</v>
      </c>
      <c r="F45" s="79">
        <v>2</v>
      </c>
      <c r="G45" s="36">
        <f>(SUM($F$2:F45)/110*100)</f>
        <v>43.63636363636363</v>
      </c>
    </row>
    <row r="46" spans="1:7" ht="15">
      <c r="A46" s="3"/>
      <c r="B46" s="3"/>
      <c r="C46" s="7">
        <v>274</v>
      </c>
      <c r="D46" s="6">
        <v>1937</v>
      </c>
      <c r="E46" s="7">
        <v>294</v>
      </c>
      <c r="F46" s="79">
        <v>2</v>
      </c>
      <c r="G46" s="36">
        <f>(SUM($F$2:F46)/110*100)</f>
        <v>45.45454545454545</v>
      </c>
    </row>
    <row r="47" spans="1:7" ht="15">
      <c r="A47" s="3"/>
      <c r="B47" s="3"/>
      <c r="C47" s="7">
        <v>275</v>
      </c>
      <c r="D47" s="6">
        <v>1975</v>
      </c>
      <c r="E47" s="7">
        <v>304</v>
      </c>
      <c r="F47" s="79">
        <v>1</v>
      </c>
      <c r="G47" s="36">
        <f>(SUM($F$2:F47)/110*100)</f>
        <v>46.36363636363636</v>
      </c>
    </row>
    <row r="48" spans="1:7" ht="15">
      <c r="A48" s="19"/>
      <c r="B48" s="19"/>
      <c r="C48" s="7">
        <v>290</v>
      </c>
      <c r="D48" s="6">
        <v>1954</v>
      </c>
      <c r="E48" s="7">
        <v>305</v>
      </c>
      <c r="F48" s="79">
        <v>1</v>
      </c>
      <c r="G48" s="36">
        <f>(SUM($F$2:F48)/110*100)</f>
        <v>47.27272727272727</v>
      </c>
    </row>
    <row r="49" spans="1:7" ht="15">
      <c r="A49" s="19"/>
      <c r="B49" s="19"/>
      <c r="C49" s="7">
        <v>290</v>
      </c>
      <c r="D49" s="6">
        <v>1958</v>
      </c>
      <c r="E49" s="7">
        <v>306</v>
      </c>
      <c r="F49" s="79">
        <v>2</v>
      </c>
      <c r="G49" s="36">
        <f>(SUM($F$2:F49)/110*100)</f>
        <v>49.09090909090909</v>
      </c>
    </row>
    <row r="50" spans="1:7" ht="15">
      <c r="A50" s="3"/>
      <c r="B50" s="3"/>
      <c r="C50" s="7">
        <v>294</v>
      </c>
      <c r="D50" s="6">
        <v>1935</v>
      </c>
      <c r="E50" s="12">
        <v>308</v>
      </c>
      <c r="F50" s="79">
        <v>1</v>
      </c>
      <c r="G50" s="36">
        <f>(SUM($F$2:F50)/110*100)</f>
        <v>50</v>
      </c>
    </row>
    <row r="51" spans="1:7" ht="15">
      <c r="A51" s="19"/>
      <c r="B51" s="19"/>
      <c r="C51" s="7">
        <v>294</v>
      </c>
      <c r="D51" s="6">
        <v>1947</v>
      </c>
      <c r="E51" s="7">
        <v>312</v>
      </c>
      <c r="F51" s="79">
        <v>1</v>
      </c>
      <c r="G51" s="36">
        <f>(SUM($F$2:F51)/110*100)</f>
        <v>50.90909090909091</v>
      </c>
    </row>
    <row r="52" spans="1:7" ht="15">
      <c r="A52" s="3"/>
      <c r="B52" s="3"/>
      <c r="C52" s="7">
        <v>304</v>
      </c>
      <c r="D52" s="6">
        <v>1909</v>
      </c>
      <c r="E52" s="7">
        <v>316</v>
      </c>
      <c r="F52" s="79">
        <v>1</v>
      </c>
      <c r="G52" s="36">
        <f>(SUM($F$2:F52)/110*100)</f>
        <v>51.81818181818182</v>
      </c>
    </row>
    <row r="53" spans="1:7" ht="15">
      <c r="A53" s="3"/>
      <c r="B53" s="3"/>
      <c r="C53" s="7">
        <v>305</v>
      </c>
      <c r="D53" s="6">
        <v>1908</v>
      </c>
      <c r="E53" s="7">
        <v>323</v>
      </c>
      <c r="F53" s="79">
        <v>1</v>
      </c>
      <c r="G53" s="36">
        <f>(SUM($F$2:F53)/110*100)</f>
        <v>52.72727272727272</v>
      </c>
    </row>
    <row r="54" spans="1:7" ht="15">
      <c r="A54" s="3"/>
      <c r="B54" s="3"/>
      <c r="C54" s="7">
        <v>306</v>
      </c>
      <c r="D54" s="6">
        <v>1917</v>
      </c>
      <c r="E54" s="7">
        <v>325</v>
      </c>
      <c r="F54" s="79">
        <v>1</v>
      </c>
      <c r="G54" s="36">
        <f>(SUM($F$2:F54)/110*100)</f>
        <v>53.63636363636364</v>
      </c>
    </row>
    <row r="55" spans="1:7" ht="15">
      <c r="A55" s="3"/>
      <c r="B55" s="3"/>
      <c r="C55" s="7">
        <v>306</v>
      </c>
      <c r="D55" s="6">
        <v>1926</v>
      </c>
      <c r="E55" s="7">
        <v>330</v>
      </c>
      <c r="F55" s="79">
        <v>1</v>
      </c>
      <c r="G55" s="36">
        <f>(SUM($F$2:F55)/110*100)</f>
        <v>54.54545454545454</v>
      </c>
    </row>
    <row r="56" spans="1:7" ht="15">
      <c r="A56" s="3"/>
      <c r="B56" s="3"/>
      <c r="C56" s="12">
        <v>308</v>
      </c>
      <c r="D56" s="11">
        <v>2003</v>
      </c>
      <c r="E56" s="7">
        <v>331</v>
      </c>
      <c r="F56" s="79">
        <v>2</v>
      </c>
      <c r="G56" s="36">
        <f>(SUM($F$2:F56)/110*100)</f>
        <v>56.36363636363636</v>
      </c>
    </row>
    <row r="57" spans="1:7" ht="15">
      <c r="A57" s="3"/>
      <c r="B57" s="3"/>
      <c r="C57" s="7">
        <v>312</v>
      </c>
      <c r="D57" s="6">
        <v>1955</v>
      </c>
      <c r="E57" s="7">
        <v>339</v>
      </c>
      <c r="F57" s="79">
        <v>2</v>
      </c>
      <c r="G57" s="36">
        <f>(SUM($F$2:F57)/110*100)</f>
        <v>58.18181818181818</v>
      </c>
    </row>
    <row r="58" spans="1:7" ht="15">
      <c r="A58" s="3"/>
      <c r="B58" s="3"/>
      <c r="C58" s="7">
        <v>316</v>
      </c>
      <c r="D58" s="6">
        <v>1995</v>
      </c>
      <c r="E58" s="7">
        <v>346</v>
      </c>
      <c r="F58" s="79">
        <v>2</v>
      </c>
      <c r="G58" s="36">
        <f>(SUM($F$2:F58)/110*100)</f>
        <v>60</v>
      </c>
    </row>
    <row r="59" spans="1:7" ht="15">
      <c r="A59" s="19"/>
      <c r="B59" s="19"/>
      <c r="C59" s="7">
        <v>323</v>
      </c>
      <c r="D59" s="6">
        <v>1916</v>
      </c>
      <c r="E59" s="7">
        <v>348</v>
      </c>
      <c r="F59" s="79">
        <v>1</v>
      </c>
      <c r="G59" s="36">
        <f>(SUM($F$2:F59)/110*100)</f>
        <v>60.909090909090914</v>
      </c>
    </row>
    <row r="60" spans="1:7" ht="15">
      <c r="A60" s="3"/>
      <c r="B60" s="3"/>
      <c r="C60" s="7">
        <v>325</v>
      </c>
      <c r="D60" s="6">
        <v>1985</v>
      </c>
      <c r="E60" s="7">
        <v>351</v>
      </c>
      <c r="F60" s="79">
        <v>1</v>
      </c>
      <c r="G60" s="36">
        <f>(SUM($F$2:F60)/110*100)</f>
        <v>61.81818181818181</v>
      </c>
    </row>
    <row r="61" spans="1:7" ht="15">
      <c r="A61" s="3"/>
      <c r="B61" s="3"/>
      <c r="C61" s="7">
        <v>330</v>
      </c>
      <c r="D61" s="6">
        <v>1920</v>
      </c>
      <c r="E61" s="7">
        <v>353</v>
      </c>
      <c r="F61" s="79">
        <v>1</v>
      </c>
      <c r="G61" s="36">
        <f>(SUM($F$2:F61)/110*100)</f>
        <v>62.727272727272734</v>
      </c>
    </row>
    <row r="62" spans="1:7" ht="15">
      <c r="A62" s="3"/>
      <c r="B62" s="3"/>
      <c r="C62" s="7">
        <v>331</v>
      </c>
      <c r="D62" s="6">
        <v>1982</v>
      </c>
      <c r="E62" s="7">
        <v>354</v>
      </c>
      <c r="F62" s="79">
        <v>2</v>
      </c>
      <c r="G62" s="36">
        <f>(SUM($F$2:F62)/110*100)</f>
        <v>64.54545454545455</v>
      </c>
    </row>
    <row r="63" spans="1:7" ht="15">
      <c r="A63" s="3"/>
      <c r="B63" s="3"/>
      <c r="C63" s="7">
        <v>331</v>
      </c>
      <c r="D63" s="6">
        <v>1986</v>
      </c>
      <c r="E63" s="7">
        <v>357</v>
      </c>
      <c r="F63" s="79">
        <v>1</v>
      </c>
      <c r="G63" s="36">
        <f>(SUM($F$2:F63)/110*100)</f>
        <v>65.45454545454545</v>
      </c>
    </row>
    <row r="64" spans="1:7" ht="15">
      <c r="A64" s="3"/>
      <c r="B64" s="3"/>
      <c r="C64" s="7">
        <v>339</v>
      </c>
      <c r="D64" s="6">
        <v>1912</v>
      </c>
      <c r="E64" s="7">
        <v>359</v>
      </c>
      <c r="F64" s="79">
        <v>1</v>
      </c>
      <c r="G64" s="36">
        <f>(SUM($F$2:F64)/110*100)</f>
        <v>66.36363636363637</v>
      </c>
    </row>
    <row r="65" spans="1:7" ht="15">
      <c r="A65" s="3"/>
      <c r="B65" s="3"/>
      <c r="C65" s="7">
        <v>339</v>
      </c>
      <c r="D65" s="6">
        <v>1988</v>
      </c>
      <c r="E65" s="7">
        <v>362</v>
      </c>
      <c r="F65" s="79">
        <v>1</v>
      </c>
      <c r="G65" s="36">
        <f>(SUM($F$2:F65)/110*100)</f>
        <v>67.27272727272727</v>
      </c>
    </row>
    <row r="66" spans="1:8" ht="15">
      <c r="A66" s="13"/>
      <c r="B66" s="13"/>
      <c r="C66" s="7">
        <v>346</v>
      </c>
      <c r="D66" s="6">
        <v>1923</v>
      </c>
      <c r="E66" s="7">
        <v>366</v>
      </c>
      <c r="F66" s="79">
        <v>2</v>
      </c>
      <c r="G66" s="36">
        <f>(SUM($F$2:F66)/110*100)</f>
        <v>69.0909090909091</v>
      </c>
      <c r="H66" s="28"/>
    </row>
    <row r="67" spans="1:7" ht="15">
      <c r="A67" s="3"/>
      <c r="B67" s="3"/>
      <c r="C67" s="7">
        <v>346</v>
      </c>
      <c r="D67" s="6">
        <v>1952</v>
      </c>
      <c r="E67" s="12">
        <v>370</v>
      </c>
      <c r="F67" s="79">
        <v>1</v>
      </c>
      <c r="G67" s="36">
        <f>(SUM($F$2:F67)/110*100)</f>
        <v>70</v>
      </c>
    </row>
    <row r="68" spans="1:7" ht="15">
      <c r="A68" s="3"/>
      <c r="B68" s="3"/>
      <c r="C68" s="7">
        <v>348</v>
      </c>
      <c r="D68" s="6">
        <v>1993</v>
      </c>
      <c r="E68" s="7">
        <v>373</v>
      </c>
      <c r="F68" s="79">
        <v>1</v>
      </c>
      <c r="G68" s="36">
        <f>(SUM($F$2:F68)/110*100)</f>
        <v>70.9090909090909</v>
      </c>
    </row>
    <row r="69" spans="1:7" ht="15">
      <c r="A69" s="3"/>
      <c r="B69" s="3"/>
      <c r="C69" s="7">
        <v>351</v>
      </c>
      <c r="D69" s="6">
        <v>1977</v>
      </c>
      <c r="E69" s="7">
        <v>376</v>
      </c>
      <c r="F69" s="79">
        <v>2</v>
      </c>
      <c r="G69" s="36">
        <f>(SUM($F$2:F69)/110*100)</f>
        <v>72.72727272727273</v>
      </c>
    </row>
    <row r="70" spans="1:7" ht="15">
      <c r="A70" s="3"/>
      <c r="B70" s="3"/>
      <c r="C70" s="7">
        <v>353</v>
      </c>
      <c r="D70" s="6">
        <v>2005</v>
      </c>
      <c r="E70" s="7">
        <v>382</v>
      </c>
      <c r="F70" s="79">
        <v>2</v>
      </c>
      <c r="G70" s="36">
        <f>(SUM($F$2:F70)/110*100)</f>
        <v>74.54545454545455</v>
      </c>
    </row>
    <row r="71" spans="1:7" ht="15">
      <c r="A71" s="3"/>
      <c r="B71" s="3"/>
      <c r="C71" s="7">
        <v>354</v>
      </c>
      <c r="D71" s="6">
        <v>1939</v>
      </c>
      <c r="E71" s="7">
        <v>387</v>
      </c>
      <c r="F71" s="79">
        <v>1</v>
      </c>
      <c r="G71" s="36">
        <f>(SUM($F$2:F71)/110*100)</f>
        <v>75.45454545454545</v>
      </c>
    </row>
    <row r="72" spans="1:7" ht="15">
      <c r="A72" s="3"/>
      <c r="B72" s="3"/>
      <c r="C72" s="7">
        <v>354</v>
      </c>
      <c r="D72" s="6">
        <v>1953</v>
      </c>
      <c r="E72" s="7">
        <v>390</v>
      </c>
      <c r="F72" s="79">
        <v>1</v>
      </c>
      <c r="G72" s="36">
        <f>(SUM($F$2:F72)/110*100)</f>
        <v>76.36363636363637</v>
      </c>
    </row>
    <row r="73" spans="1:7" ht="15">
      <c r="A73" s="3"/>
      <c r="B73" s="3"/>
      <c r="C73" s="7">
        <v>357</v>
      </c>
      <c r="D73" s="6">
        <v>1963</v>
      </c>
      <c r="E73" s="7">
        <v>392</v>
      </c>
      <c r="F73" s="79">
        <v>1</v>
      </c>
      <c r="G73" s="36">
        <f>(SUM($F$2:F73)/110*100)</f>
        <v>77.27272727272727</v>
      </c>
    </row>
    <row r="74" spans="1:7" ht="15">
      <c r="A74" s="3"/>
      <c r="B74" s="3"/>
      <c r="C74" s="7">
        <v>359</v>
      </c>
      <c r="D74" s="6">
        <v>2009</v>
      </c>
      <c r="E74" s="7">
        <v>394</v>
      </c>
      <c r="F74" s="79">
        <v>2</v>
      </c>
      <c r="G74" s="36">
        <f>(SUM($F$2:F74)/110*100)</f>
        <v>79.0909090909091</v>
      </c>
    </row>
    <row r="75" spans="1:7" ht="15">
      <c r="A75" s="3"/>
      <c r="B75" s="3"/>
      <c r="C75" s="7">
        <v>362</v>
      </c>
      <c r="D75" s="6">
        <v>1964</v>
      </c>
      <c r="E75" s="12">
        <v>396</v>
      </c>
      <c r="F75" s="79">
        <v>1</v>
      </c>
      <c r="G75" s="36">
        <f>(SUM($F$2:F75)/110*100)</f>
        <v>80</v>
      </c>
    </row>
    <row r="76" spans="1:7" ht="15">
      <c r="A76" s="3"/>
      <c r="B76" s="3"/>
      <c r="C76" s="7">
        <v>366</v>
      </c>
      <c r="D76" s="6">
        <v>1924</v>
      </c>
      <c r="E76" s="7">
        <v>404</v>
      </c>
      <c r="F76" s="79">
        <v>1</v>
      </c>
      <c r="G76" s="36">
        <f>(SUM($F$2:F76)/110*100)</f>
        <v>80.9090909090909</v>
      </c>
    </row>
    <row r="77" spans="1:7" ht="15">
      <c r="A77" s="3"/>
      <c r="B77" s="3"/>
      <c r="C77" s="7">
        <v>366</v>
      </c>
      <c r="D77" s="6">
        <v>1978</v>
      </c>
      <c r="E77" s="7">
        <v>408</v>
      </c>
      <c r="F77" s="79">
        <v>1</v>
      </c>
      <c r="G77" s="36">
        <f>(SUM($F$2:F77)/110*100)</f>
        <v>81.81818181818183</v>
      </c>
    </row>
    <row r="78" spans="1:7" ht="15">
      <c r="A78" s="3"/>
      <c r="B78" s="3"/>
      <c r="C78" s="12">
        <v>370</v>
      </c>
      <c r="D78" s="11">
        <v>2001</v>
      </c>
      <c r="E78" s="7">
        <v>410</v>
      </c>
      <c r="F78" s="79">
        <v>1</v>
      </c>
      <c r="G78" s="36">
        <f>(SUM($F$2:F78)/110*100)</f>
        <v>82.72727272727273</v>
      </c>
    </row>
    <row r="79" spans="1:7" ht="15">
      <c r="A79" s="3"/>
      <c r="B79" s="3"/>
      <c r="C79" s="7">
        <v>373</v>
      </c>
      <c r="D79" s="6">
        <v>2004</v>
      </c>
      <c r="E79" s="7">
        <v>412</v>
      </c>
      <c r="F79" s="79">
        <v>1</v>
      </c>
      <c r="G79" s="36">
        <f>(SUM($F$2:F79)/110*100)</f>
        <v>83.63636363636363</v>
      </c>
    </row>
    <row r="80" spans="1:7" ht="15">
      <c r="A80" s="3"/>
      <c r="B80" s="3"/>
      <c r="C80" s="7">
        <v>376</v>
      </c>
      <c r="D80" s="6">
        <v>1914</v>
      </c>
      <c r="E80" s="7">
        <v>416</v>
      </c>
      <c r="F80" s="79">
        <v>1</v>
      </c>
      <c r="G80" s="36">
        <f>(SUM($F$2:F80)/110*100)</f>
        <v>84.54545454545455</v>
      </c>
    </row>
    <row r="81" spans="1:7" ht="15">
      <c r="A81" s="3"/>
      <c r="B81" s="3"/>
      <c r="C81" s="7">
        <v>376</v>
      </c>
      <c r="D81" s="6">
        <v>2010</v>
      </c>
      <c r="E81" s="7">
        <v>420</v>
      </c>
      <c r="F81" s="79">
        <v>1</v>
      </c>
      <c r="G81" s="36">
        <f>(SUM($F$2:F81)/110*100)</f>
        <v>85.45454545454545</v>
      </c>
    </row>
    <row r="82" spans="1:7" ht="15">
      <c r="A82" s="3"/>
      <c r="B82" s="3"/>
      <c r="C82" s="7">
        <v>382</v>
      </c>
      <c r="D82" s="6">
        <v>1922</v>
      </c>
      <c r="E82" s="7">
        <v>425</v>
      </c>
      <c r="F82" s="79">
        <v>1</v>
      </c>
      <c r="G82" s="36">
        <f>(SUM($F$2:F82)/110*100)</f>
        <v>86.36363636363636</v>
      </c>
    </row>
    <row r="83" spans="1:7" ht="15">
      <c r="A83" s="3"/>
      <c r="B83" s="3"/>
      <c r="C83" s="7">
        <v>382</v>
      </c>
      <c r="D83" s="6">
        <v>1946</v>
      </c>
      <c r="E83" s="7">
        <v>428</v>
      </c>
      <c r="F83" s="79">
        <v>1</v>
      </c>
      <c r="G83" s="36">
        <f>(SUM($F$2:F83)/110*100)</f>
        <v>87.27272727272727</v>
      </c>
    </row>
    <row r="84" spans="1:7" ht="15">
      <c r="A84" s="3"/>
      <c r="B84" s="3"/>
      <c r="C84" s="7">
        <v>387</v>
      </c>
      <c r="D84" s="6">
        <v>1996</v>
      </c>
      <c r="E84" s="7">
        <v>429</v>
      </c>
      <c r="F84" s="79">
        <v>1</v>
      </c>
      <c r="G84" s="36">
        <f>(SUM($F$2:F84)/110*100)</f>
        <v>88.18181818181819</v>
      </c>
    </row>
    <row r="85" spans="1:7" ht="15">
      <c r="A85" s="3"/>
      <c r="B85" s="3"/>
      <c r="C85" s="7">
        <v>390</v>
      </c>
      <c r="D85" s="6">
        <v>1956</v>
      </c>
      <c r="E85" s="7">
        <v>447</v>
      </c>
      <c r="F85" s="79">
        <v>1</v>
      </c>
      <c r="G85" s="36">
        <f>(SUM($F$2:F85)/110*100)</f>
        <v>89.0909090909091</v>
      </c>
    </row>
    <row r="86" spans="1:7" ht="15">
      <c r="A86" s="3"/>
      <c r="B86" s="3"/>
      <c r="C86" s="7">
        <v>392</v>
      </c>
      <c r="D86" s="6">
        <v>1965</v>
      </c>
      <c r="E86" s="7">
        <v>450</v>
      </c>
      <c r="F86" s="79">
        <v>1</v>
      </c>
      <c r="G86" s="36">
        <f>(SUM($F$2:F86)/110*100)</f>
        <v>90</v>
      </c>
    </row>
    <row r="87" spans="1:7" ht="15">
      <c r="A87" s="3"/>
      <c r="B87" s="3"/>
      <c r="C87" s="7">
        <v>394</v>
      </c>
      <c r="D87" s="6">
        <v>1969</v>
      </c>
      <c r="E87" s="7">
        <v>458</v>
      </c>
      <c r="F87" s="79">
        <v>1</v>
      </c>
      <c r="G87" s="36">
        <f>(SUM($F$2:F87)/110*100)</f>
        <v>90.9090909090909</v>
      </c>
    </row>
    <row r="88" spans="1:7" ht="15">
      <c r="A88" s="3"/>
      <c r="B88" s="3"/>
      <c r="C88" s="7">
        <v>394</v>
      </c>
      <c r="D88" s="6">
        <v>1981</v>
      </c>
      <c r="E88" s="7">
        <v>459</v>
      </c>
      <c r="F88" s="79">
        <v>1</v>
      </c>
      <c r="G88" s="36">
        <f>(SUM($F$2:F88)/110*100)</f>
        <v>91.81818181818183</v>
      </c>
    </row>
    <row r="89" spans="1:7" ht="15">
      <c r="A89" s="3"/>
      <c r="B89" s="3"/>
      <c r="C89" s="12">
        <v>396</v>
      </c>
      <c r="D89" s="11">
        <v>2002</v>
      </c>
      <c r="E89" s="7">
        <v>466</v>
      </c>
      <c r="F89" s="79">
        <v>1</v>
      </c>
      <c r="G89" s="36">
        <f>(SUM($F$2:F89)/110*100)</f>
        <v>92.72727272727272</v>
      </c>
    </row>
    <row r="90" spans="1:7" ht="15">
      <c r="A90" s="3"/>
      <c r="B90" s="3"/>
      <c r="C90" s="7">
        <v>404</v>
      </c>
      <c r="D90" s="6">
        <v>1962</v>
      </c>
      <c r="E90" s="7">
        <v>468</v>
      </c>
      <c r="F90" s="79">
        <v>1</v>
      </c>
      <c r="G90" s="36">
        <f>(SUM($F$2:F90)/110*100)</f>
        <v>93.63636363636364</v>
      </c>
    </row>
    <row r="91" spans="1:7" ht="15">
      <c r="A91" s="3"/>
      <c r="B91" s="3"/>
      <c r="C91" s="7">
        <v>408</v>
      </c>
      <c r="D91" s="6">
        <v>2006</v>
      </c>
      <c r="E91" s="7">
        <v>473</v>
      </c>
      <c r="F91" s="79">
        <v>1</v>
      </c>
      <c r="G91" s="36">
        <f>(SUM($F$2:F91)/110*100)</f>
        <v>94.54545454545455</v>
      </c>
    </row>
    <row r="92" spans="1:7" ht="15">
      <c r="A92" s="3"/>
      <c r="B92" s="3"/>
      <c r="C92" s="7">
        <v>410</v>
      </c>
      <c r="D92" s="6">
        <v>1967</v>
      </c>
      <c r="E92" s="7">
        <v>502</v>
      </c>
      <c r="F92" s="79">
        <v>1</v>
      </c>
      <c r="G92" s="36">
        <f>(SUM($F$2:F92)/110*100)</f>
        <v>95.45454545454545</v>
      </c>
    </row>
    <row r="93" spans="1:7" ht="15">
      <c r="A93" s="3"/>
      <c r="B93" s="3"/>
      <c r="C93" s="7">
        <v>412</v>
      </c>
      <c r="D93" s="6">
        <v>1915</v>
      </c>
      <c r="E93" s="7">
        <v>506</v>
      </c>
      <c r="F93" s="79">
        <v>1</v>
      </c>
      <c r="G93" s="36">
        <f>(SUM($F$2:F93)/110*100)</f>
        <v>96.36363636363636</v>
      </c>
    </row>
    <row r="94" spans="1:7" ht="15">
      <c r="A94" s="3"/>
      <c r="B94" s="3"/>
      <c r="C94" s="7">
        <v>416</v>
      </c>
      <c r="D94" s="6">
        <v>1913</v>
      </c>
      <c r="E94" s="7">
        <v>508</v>
      </c>
      <c r="F94" s="79">
        <v>1</v>
      </c>
      <c r="G94" s="36">
        <f>(SUM($F$2:F94)/110*100)</f>
        <v>97.27272727272728</v>
      </c>
    </row>
    <row r="95" spans="1:7" ht="15">
      <c r="A95" s="3"/>
      <c r="B95" s="3"/>
      <c r="C95" s="7">
        <v>420</v>
      </c>
      <c r="D95" s="6">
        <v>1941</v>
      </c>
      <c r="E95" s="7">
        <v>520</v>
      </c>
      <c r="F95" s="79">
        <v>1</v>
      </c>
      <c r="G95" s="36">
        <f>(SUM($F$2:F95)/110*100)</f>
        <v>98.18181818181819</v>
      </c>
    </row>
    <row r="96" spans="1:7" ht="15">
      <c r="A96" s="3"/>
      <c r="B96" s="3"/>
      <c r="C96" s="7">
        <v>425</v>
      </c>
      <c r="D96" s="6">
        <v>1979</v>
      </c>
      <c r="E96" s="15">
        <v>521</v>
      </c>
      <c r="F96" s="79">
        <v>1</v>
      </c>
      <c r="G96" s="36">
        <f>(SUM($F$2:F96)/110*100)</f>
        <v>99.0909090909091</v>
      </c>
    </row>
    <row r="97" spans="1:7" ht="15">
      <c r="A97" s="3"/>
      <c r="B97" s="3"/>
      <c r="C97" s="7">
        <v>428</v>
      </c>
      <c r="D97" s="6">
        <v>1932</v>
      </c>
      <c r="E97" s="15">
        <v>551</v>
      </c>
      <c r="F97" s="79">
        <v>1</v>
      </c>
      <c r="G97" s="36">
        <f>(SUM($F$2:F97)/110*100)</f>
        <v>100</v>
      </c>
    </row>
    <row r="98" spans="1:6" ht="15">
      <c r="A98" s="3"/>
      <c r="B98" s="3"/>
      <c r="C98" s="7">
        <v>429</v>
      </c>
      <c r="D98" s="6">
        <v>1989</v>
      </c>
      <c r="F98" s="79"/>
    </row>
    <row r="99" spans="1:4" ht="15">
      <c r="A99" s="3"/>
      <c r="B99" s="3"/>
      <c r="C99" s="7">
        <v>447</v>
      </c>
      <c r="D99" s="6">
        <v>2000</v>
      </c>
    </row>
    <row r="100" spans="1:4" ht="15">
      <c r="A100" s="3"/>
      <c r="B100" s="3"/>
      <c r="C100" s="7">
        <v>450</v>
      </c>
      <c r="D100" s="6">
        <v>1970</v>
      </c>
    </row>
    <row r="101" spans="1:4" ht="15">
      <c r="A101" s="8"/>
      <c r="B101" s="8"/>
      <c r="C101" s="7">
        <v>458</v>
      </c>
      <c r="D101" s="6">
        <v>1998</v>
      </c>
    </row>
    <row r="102" spans="1:8" ht="15">
      <c r="A102" s="8"/>
      <c r="B102" s="8"/>
      <c r="C102" s="7">
        <v>459</v>
      </c>
      <c r="D102" s="6">
        <v>1997</v>
      </c>
      <c r="H102" s="16"/>
    </row>
    <row r="103" spans="1:8" ht="15">
      <c r="A103" s="8"/>
      <c r="B103" s="8"/>
      <c r="C103" s="7">
        <v>466</v>
      </c>
      <c r="D103" s="6">
        <v>1925</v>
      </c>
      <c r="H103" s="16"/>
    </row>
    <row r="104" spans="1:4" ht="15">
      <c r="A104" s="8"/>
      <c r="B104" s="8"/>
      <c r="C104" s="7">
        <v>468</v>
      </c>
      <c r="D104" s="6">
        <v>1974</v>
      </c>
    </row>
    <row r="105" spans="1:8" ht="15">
      <c r="A105" s="8"/>
      <c r="B105" s="8"/>
      <c r="C105" s="7">
        <v>473</v>
      </c>
      <c r="D105" s="6">
        <v>1999</v>
      </c>
      <c r="H105" s="16"/>
    </row>
    <row r="106" spans="1:4" ht="15">
      <c r="A106" s="3"/>
      <c r="B106" s="3"/>
      <c r="C106" s="7">
        <v>502</v>
      </c>
      <c r="D106" s="6">
        <v>1980</v>
      </c>
    </row>
    <row r="107" spans="1:4" ht="15">
      <c r="A107" s="3"/>
      <c r="B107" s="3"/>
      <c r="C107" s="7">
        <v>506</v>
      </c>
      <c r="D107" s="6">
        <v>1942</v>
      </c>
    </row>
    <row r="108" spans="1:4" ht="15">
      <c r="A108" s="3"/>
      <c r="B108" s="3"/>
      <c r="C108" s="7">
        <v>508</v>
      </c>
      <c r="D108" s="6">
        <v>1944</v>
      </c>
    </row>
    <row r="109" spans="1:4" ht="15">
      <c r="A109" s="3"/>
      <c r="B109" s="3"/>
      <c r="C109" s="7">
        <v>520</v>
      </c>
      <c r="D109" s="6">
        <v>1940</v>
      </c>
    </row>
    <row r="110" spans="1:4" ht="15">
      <c r="A110" s="3"/>
      <c r="B110" s="3"/>
      <c r="C110" s="15">
        <v>521</v>
      </c>
      <c r="D110" s="14">
        <v>1919</v>
      </c>
    </row>
    <row r="111" spans="1:4" ht="15">
      <c r="A111" s="3"/>
      <c r="B111" s="3"/>
      <c r="C111" s="15">
        <v>551</v>
      </c>
      <c r="D111" s="14">
        <v>1966</v>
      </c>
    </row>
    <row r="112" spans="1:3" ht="15">
      <c r="A112" s="3"/>
      <c r="B112" s="3"/>
      <c r="C112" s="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P8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3"/>
      <c r="B1" s="3"/>
      <c r="C1" s="3"/>
      <c r="D1" t="s">
        <v>12</v>
      </c>
      <c r="E1" t="s">
        <v>13</v>
      </c>
      <c r="F1" s="42" t="s">
        <v>4</v>
      </c>
      <c r="G1" s="37" t="s">
        <v>5</v>
      </c>
    </row>
    <row r="2" spans="1:12" ht="15">
      <c r="A2" s="3"/>
      <c r="B2" s="3"/>
      <c r="C2" s="7">
        <v>342</v>
      </c>
      <c r="D2" s="6">
        <v>1943</v>
      </c>
      <c r="E2" s="7">
        <v>342</v>
      </c>
      <c r="F2" s="79">
        <v>1</v>
      </c>
      <c r="G2" s="35">
        <f>F2/83*100</f>
        <v>1.2048192771084338</v>
      </c>
      <c r="K2" t="s">
        <v>6</v>
      </c>
      <c r="L2" s="45">
        <f>AVERAGE(C2:C84)</f>
        <v>585.9036144578313</v>
      </c>
    </row>
    <row r="3" spans="1:12" ht="15">
      <c r="A3" s="3"/>
      <c r="B3" s="3"/>
      <c r="C3" s="7">
        <v>375</v>
      </c>
      <c r="D3" s="6">
        <v>2003</v>
      </c>
      <c r="E3" s="7">
        <v>375</v>
      </c>
      <c r="F3" s="79">
        <v>1</v>
      </c>
      <c r="G3" s="36">
        <f>(SUM($F$2:F3)/83*100)</f>
        <v>2.4096385542168677</v>
      </c>
      <c r="K3" t="s">
        <v>7</v>
      </c>
      <c r="L3" s="45">
        <f>STDEV(C2:C84)</f>
        <v>100.64942955478283</v>
      </c>
    </row>
    <row r="4" spans="1:7" ht="15">
      <c r="A4" s="3"/>
      <c r="B4" s="3"/>
      <c r="C4" s="7">
        <v>382</v>
      </c>
      <c r="D4" s="6">
        <v>1973</v>
      </c>
      <c r="E4" s="7">
        <v>382</v>
      </c>
      <c r="F4" s="79">
        <v>1</v>
      </c>
      <c r="G4" s="36">
        <f>(SUM($F$2:F4)/83*100)</f>
        <v>3.614457831325301</v>
      </c>
    </row>
    <row r="5" spans="1:7" ht="15">
      <c r="A5" s="3"/>
      <c r="B5" s="3"/>
      <c r="C5" s="7">
        <v>395</v>
      </c>
      <c r="D5" s="6">
        <v>1961</v>
      </c>
      <c r="E5" s="7">
        <v>395</v>
      </c>
      <c r="F5" s="79">
        <v>1</v>
      </c>
      <c r="G5" s="36">
        <f>(SUM($F$2:F5)/83*100)</f>
        <v>4.819277108433735</v>
      </c>
    </row>
    <row r="6" spans="1:7" ht="15">
      <c r="A6" s="3"/>
      <c r="B6" s="3"/>
      <c r="C6" s="7">
        <v>414</v>
      </c>
      <c r="D6" s="6">
        <v>1972</v>
      </c>
      <c r="E6" s="7">
        <v>414</v>
      </c>
      <c r="F6" s="79">
        <v>1</v>
      </c>
      <c r="G6" s="36">
        <f>(SUM($F$2:F6)/83*100)</f>
        <v>6.024096385542169</v>
      </c>
    </row>
    <row r="7" spans="1:7" ht="15">
      <c r="A7" s="3"/>
      <c r="B7" s="3"/>
      <c r="C7" s="7">
        <v>416</v>
      </c>
      <c r="D7" s="6">
        <v>1959</v>
      </c>
      <c r="E7" s="7">
        <v>416</v>
      </c>
      <c r="F7" s="79">
        <v>1</v>
      </c>
      <c r="G7" s="36">
        <f>(SUM($F$2:F7)/83*100)</f>
        <v>7.228915662650602</v>
      </c>
    </row>
    <row r="8" spans="1:7" ht="15">
      <c r="A8" s="3"/>
      <c r="B8" s="3"/>
      <c r="C8" s="7">
        <v>427</v>
      </c>
      <c r="D8" s="6">
        <v>1990</v>
      </c>
      <c r="E8" s="7">
        <v>427</v>
      </c>
      <c r="F8" s="79">
        <v>1</v>
      </c>
      <c r="G8" s="36">
        <f>(SUM($F$2:F8)/83*100)</f>
        <v>8.433734939759036</v>
      </c>
    </row>
    <row r="9" spans="1:7" ht="15">
      <c r="A9" s="3"/>
      <c r="B9" s="3"/>
      <c r="C9" s="7">
        <v>446</v>
      </c>
      <c r="D9" s="6">
        <v>1939</v>
      </c>
      <c r="E9" s="7">
        <v>446</v>
      </c>
      <c r="F9" s="79">
        <v>1</v>
      </c>
      <c r="G9" s="36">
        <f>(SUM($F$2:F9)/83*100)</f>
        <v>9.63855421686747</v>
      </c>
    </row>
    <row r="10" spans="1:7" ht="15">
      <c r="A10" s="3"/>
      <c r="B10" s="3"/>
      <c r="C10" s="7">
        <v>452</v>
      </c>
      <c r="D10" s="6">
        <v>1949</v>
      </c>
      <c r="E10" s="7">
        <v>452</v>
      </c>
      <c r="F10" s="79">
        <v>1</v>
      </c>
      <c r="G10" s="36">
        <f>(SUM($F$2:F10)/83*100)</f>
        <v>10.843373493975903</v>
      </c>
    </row>
    <row r="11" spans="1:7" ht="15">
      <c r="A11" s="3"/>
      <c r="B11" s="3"/>
      <c r="C11" s="7">
        <v>452</v>
      </c>
      <c r="D11" s="6">
        <v>1960</v>
      </c>
      <c r="E11" s="7">
        <v>452</v>
      </c>
      <c r="F11" s="79">
        <v>1</v>
      </c>
      <c r="G11" s="36">
        <f>(SUM($F$2:F11)/83*100)</f>
        <v>12.048192771084338</v>
      </c>
    </row>
    <row r="12" spans="1:7" ht="15">
      <c r="A12" s="3"/>
      <c r="B12" s="3"/>
      <c r="C12" s="7">
        <v>460</v>
      </c>
      <c r="D12" s="6">
        <v>1991</v>
      </c>
      <c r="E12" s="7">
        <v>460</v>
      </c>
      <c r="F12" s="79">
        <v>1</v>
      </c>
      <c r="G12" s="36">
        <f>(SUM($F$2:F12)/83*100)</f>
        <v>13.253012048192772</v>
      </c>
    </row>
    <row r="13" spans="1:7" ht="15">
      <c r="A13" s="3"/>
      <c r="B13" s="3"/>
      <c r="C13" s="7">
        <v>473</v>
      </c>
      <c r="D13" s="6">
        <v>1969</v>
      </c>
      <c r="E13" s="7">
        <v>473</v>
      </c>
      <c r="F13" s="79">
        <v>1</v>
      </c>
      <c r="G13" s="36">
        <f>(SUM($F$2:F13)/83*100)</f>
        <v>14.457831325301203</v>
      </c>
    </row>
    <row r="14" spans="1:7" ht="15">
      <c r="A14" s="3"/>
      <c r="B14" s="3"/>
      <c r="C14" s="7">
        <v>476</v>
      </c>
      <c r="D14" s="6">
        <v>1946</v>
      </c>
      <c r="E14" s="7">
        <v>476</v>
      </c>
      <c r="F14" s="79">
        <v>1</v>
      </c>
      <c r="G14" s="36">
        <f>(SUM($F$2:F14)/83*100)</f>
        <v>15.66265060240964</v>
      </c>
    </row>
    <row r="15" spans="1:7" ht="15">
      <c r="A15" s="3"/>
      <c r="B15" s="3"/>
      <c r="C15" s="7">
        <v>486</v>
      </c>
      <c r="D15" s="6">
        <v>1938</v>
      </c>
      <c r="E15" s="7">
        <v>486</v>
      </c>
      <c r="F15" s="79">
        <v>1</v>
      </c>
      <c r="G15" s="36">
        <f>(SUM($F$2:F15)/83*100)</f>
        <v>16.867469879518072</v>
      </c>
    </row>
    <row r="16" spans="1:7" ht="15">
      <c r="A16" s="3"/>
      <c r="B16" s="3"/>
      <c r="C16" s="7">
        <v>488</v>
      </c>
      <c r="D16" s="6">
        <v>1942</v>
      </c>
      <c r="E16" s="7">
        <v>488</v>
      </c>
      <c r="F16" s="79">
        <v>1</v>
      </c>
      <c r="G16" s="36">
        <f>(SUM($F$2:F16)/83*100)</f>
        <v>18.072289156626507</v>
      </c>
    </row>
    <row r="17" spans="1:7" ht="15">
      <c r="A17" s="3"/>
      <c r="B17" s="3"/>
      <c r="C17" s="7">
        <v>490</v>
      </c>
      <c r="D17" s="6">
        <v>1934</v>
      </c>
      <c r="E17" s="7">
        <v>490</v>
      </c>
      <c r="F17" s="79">
        <v>1</v>
      </c>
      <c r="G17" s="36">
        <f>(SUM($F$2:F17)/83*100)</f>
        <v>19.27710843373494</v>
      </c>
    </row>
    <row r="18" spans="1:7" ht="15">
      <c r="A18" s="3"/>
      <c r="B18" s="3"/>
      <c r="C18" s="7">
        <v>498</v>
      </c>
      <c r="D18" s="6">
        <v>1956</v>
      </c>
      <c r="E18" s="7">
        <v>498</v>
      </c>
      <c r="F18" s="79">
        <v>1</v>
      </c>
      <c r="G18" s="36">
        <f>(SUM($F$2:F18)/83*100)</f>
        <v>20.481927710843372</v>
      </c>
    </row>
    <row r="19" spans="1:7" ht="15.75" thickBot="1">
      <c r="A19" s="3"/>
      <c r="B19" s="3"/>
      <c r="C19" s="7">
        <v>499</v>
      </c>
      <c r="D19" s="6">
        <v>1984</v>
      </c>
      <c r="E19" s="7">
        <v>499</v>
      </c>
      <c r="F19" s="79">
        <v>1</v>
      </c>
      <c r="G19" s="36">
        <f>(SUM($F$2:F19)/83*100)</f>
        <v>21.686746987951807</v>
      </c>
    </row>
    <row r="20" spans="1:16" ht="15">
      <c r="A20" s="3"/>
      <c r="B20" s="3"/>
      <c r="C20" s="7">
        <v>511</v>
      </c>
      <c r="D20" s="6">
        <v>1951</v>
      </c>
      <c r="E20" s="7">
        <v>511</v>
      </c>
      <c r="F20" s="79">
        <v>1</v>
      </c>
      <c r="G20" s="36">
        <f>(SUM($F$2:F20)/83*100)</f>
        <v>22.89156626506024</v>
      </c>
      <c r="L20" s="75" t="s">
        <v>5</v>
      </c>
      <c r="M20" s="62" t="s">
        <v>10</v>
      </c>
      <c r="N20" s="62" t="s">
        <v>9</v>
      </c>
      <c r="O20" s="63" t="s">
        <v>11</v>
      </c>
      <c r="P20" s="64" t="s">
        <v>8</v>
      </c>
    </row>
    <row r="21" spans="1:16" ht="15">
      <c r="A21" s="3"/>
      <c r="B21" s="3"/>
      <c r="C21" s="7">
        <v>512</v>
      </c>
      <c r="D21" s="6">
        <v>1936</v>
      </c>
      <c r="E21" s="7">
        <v>512</v>
      </c>
      <c r="F21" s="79">
        <v>1</v>
      </c>
      <c r="G21" s="36">
        <f>(SUM($F$2:F21)/83*100)</f>
        <v>24.096385542168676</v>
      </c>
      <c r="L21" s="80"/>
      <c r="M21" s="67"/>
      <c r="N21" s="67"/>
      <c r="O21" s="81"/>
      <c r="P21" s="82"/>
    </row>
    <row r="22" spans="1:16" ht="15">
      <c r="A22" s="3"/>
      <c r="B22" s="3"/>
      <c r="C22" s="7">
        <v>514</v>
      </c>
      <c r="D22" s="6">
        <v>1933</v>
      </c>
      <c r="E22" s="7">
        <v>514</v>
      </c>
      <c r="F22" s="79">
        <v>1</v>
      </c>
      <c r="G22" s="36">
        <f>(SUM($F$2:F22)/83*100)</f>
        <v>25.301204819277107</v>
      </c>
      <c r="L22" s="65"/>
      <c r="M22" s="48"/>
      <c r="O22" s="67"/>
      <c r="P22" s="68"/>
    </row>
    <row r="23" spans="1:16" ht="15">
      <c r="A23" s="3"/>
      <c r="B23" s="3"/>
      <c r="C23" s="7">
        <v>517</v>
      </c>
      <c r="D23" s="6">
        <v>1996</v>
      </c>
      <c r="E23" s="7">
        <v>517</v>
      </c>
      <c r="F23" s="79">
        <v>1</v>
      </c>
      <c r="G23" s="36">
        <f>(SUM($F$2:F23)/83*100)</f>
        <v>26.506024096385545</v>
      </c>
      <c r="L23" s="65">
        <f>(1-M23)*100</f>
        <v>99</v>
      </c>
      <c r="M23" s="66">
        <v>0.01</v>
      </c>
      <c r="N23" s="67">
        <v>2.32635</v>
      </c>
      <c r="O23" s="67">
        <f aca="true" t="shared" si="0" ref="O23:O36">$L$3*N23</f>
        <v>234.14580044476904</v>
      </c>
      <c r="P23" s="68">
        <f aca="true" t="shared" si="1" ref="P23:P30">$L$2+O23</f>
        <v>820.0494149026003</v>
      </c>
    </row>
    <row r="24" spans="1:16" ht="15">
      <c r="A24" s="3"/>
      <c r="B24" s="3"/>
      <c r="C24" s="7">
        <v>523</v>
      </c>
      <c r="D24" s="6">
        <v>2004</v>
      </c>
      <c r="E24" s="7">
        <v>523</v>
      </c>
      <c r="F24" s="79">
        <v>1</v>
      </c>
      <c r="G24" s="36">
        <f>(SUM($F$2:F24)/83*100)</f>
        <v>27.710843373493976</v>
      </c>
      <c r="L24" s="65">
        <f aca="true" t="shared" si="2" ref="L24:L36">(1-M24)*100</f>
        <v>98</v>
      </c>
      <c r="M24" s="66">
        <v>0.02</v>
      </c>
      <c r="N24" s="67">
        <v>2.05375</v>
      </c>
      <c r="O24" s="67">
        <f t="shared" si="0"/>
        <v>206.70876594813524</v>
      </c>
      <c r="P24" s="68">
        <f t="shared" si="1"/>
        <v>792.6123804059665</v>
      </c>
    </row>
    <row r="25" spans="1:16" ht="15">
      <c r="A25" s="3"/>
      <c r="B25" s="3"/>
      <c r="C25" s="7">
        <v>524</v>
      </c>
      <c r="D25" s="6">
        <v>1935</v>
      </c>
      <c r="E25" s="7">
        <v>524</v>
      </c>
      <c r="F25" s="79">
        <v>1</v>
      </c>
      <c r="G25" s="36">
        <f>(SUM($F$2:F25)/83*100)</f>
        <v>28.915662650602407</v>
      </c>
      <c r="L25" s="65">
        <f t="shared" si="2"/>
        <v>95</v>
      </c>
      <c r="M25" s="66">
        <v>0.05</v>
      </c>
      <c r="N25" s="67">
        <v>1.64485</v>
      </c>
      <c r="O25" s="67">
        <f t="shared" si="0"/>
        <v>165.55321420318452</v>
      </c>
      <c r="P25" s="68">
        <f t="shared" si="1"/>
        <v>751.4568286610158</v>
      </c>
    </row>
    <row r="26" spans="1:16" ht="15">
      <c r="A26" s="3"/>
      <c r="B26" s="3"/>
      <c r="C26" s="7">
        <v>534</v>
      </c>
      <c r="D26" s="6">
        <v>1928</v>
      </c>
      <c r="E26" s="7">
        <v>534</v>
      </c>
      <c r="F26" s="79">
        <v>1</v>
      </c>
      <c r="G26" s="36">
        <f>(SUM($F$2:F26)/83*100)</f>
        <v>30.120481927710845</v>
      </c>
      <c r="L26" s="65">
        <f t="shared" si="2"/>
        <v>90</v>
      </c>
      <c r="M26" s="66">
        <v>0.1</v>
      </c>
      <c r="N26" s="67">
        <v>1.28155</v>
      </c>
      <c r="O26" s="67">
        <f t="shared" si="0"/>
        <v>128.98727644593194</v>
      </c>
      <c r="P26" s="68">
        <f t="shared" si="1"/>
        <v>714.8908909037632</v>
      </c>
    </row>
    <row r="27" spans="1:16" ht="15">
      <c r="A27" s="3"/>
      <c r="B27" s="3"/>
      <c r="C27" s="7">
        <v>535</v>
      </c>
      <c r="D27" s="6">
        <v>1930</v>
      </c>
      <c r="E27" s="7">
        <v>535</v>
      </c>
      <c r="F27" s="79">
        <v>1</v>
      </c>
      <c r="G27" s="36">
        <f>(SUM($F$2:F27)/83*100)</f>
        <v>31.32530120481928</v>
      </c>
      <c r="L27" s="65">
        <f t="shared" si="2"/>
        <v>80</v>
      </c>
      <c r="M27" s="66">
        <v>0.2</v>
      </c>
      <c r="N27" s="67">
        <v>0.84162</v>
      </c>
      <c r="O27" s="67">
        <f t="shared" si="0"/>
        <v>84.70857290189633</v>
      </c>
      <c r="P27" s="68">
        <f t="shared" si="1"/>
        <v>670.6121873597276</v>
      </c>
    </row>
    <row r="28" spans="1:16" ht="15">
      <c r="A28" s="3"/>
      <c r="B28" s="3"/>
      <c r="C28" s="7">
        <v>540</v>
      </c>
      <c r="D28" s="6">
        <v>1994</v>
      </c>
      <c r="E28" s="7">
        <v>540</v>
      </c>
      <c r="F28" s="79">
        <v>1</v>
      </c>
      <c r="G28" s="36">
        <f>(SUM($F$2:F28)/83*100)</f>
        <v>32.53012048192771</v>
      </c>
      <c r="L28" s="65">
        <f t="shared" si="2"/>
        <v>70</v>
      </c>
      <c r="M28" s="66">
        <v>0.3</v>
      </c>
      <c r="N28" s="67">
        <v>0.5244</v>
      </c>
      <c r="O28" s="67">
        <f t="shared" si="0"/>
        <v>52.78056085852811</v>
      </c>
      <c r="P28" s="68">
        <f t="shared" si="1"/>
        <v>638.6841753163594</v>
      </c>
    </row>
    <row r="29" spans="1:16" ht="15">
      <c r="A29" s="3"/>
      <c r="B29" s="3"/>
      <c r="C29" s="7">
        <v>542</v>
      </c>
      <c r="D29" s="6">
        <v>1954</v>
      </c>
      <c r="E29" s="7">
        <v>542</v>
      </c>
      <c r="F29" s="79">
        <v>1</v>
      </c>
      <c r="G29" s="36">
        <f>(SUM($F$2:F29)/83*100)</f>
        <v>33.734939759036145</v>
      </c>
      <c r="L29" s="65">
        <f t="shared" si="2"/>
        <v>60</v>
      </c>
      <c r="M29" s="66">
        <v>0.4</v>
      </c>
      <c r="N29" s="67">
        <v>0.25335</v>
      </c>
      <c r="O29" s="67">
        <f t="shared" si="0"/>
        <v>25.49953297770423</v>
      </c>
      <c r="P29" s="68">
        <f t="shared" si="1"/>
        <v>611.4031474355355</v>
      </c>
    </row>
    <row r="30" spans="1:16" ht="15">
      <c r="A30" s="3"/>
      <c r="B30" s="3"/>
      <c r="C30" s="12">
        <v>545</v>
      </c>
      <c r="D30" s="11">
        <v>1997</v>
      </c>
      <c r="E30" s="12">
        <v>545</v>
      </c>
      <c r="F30" s="79">
        <v>1</v>
      </c>
      <c r="G30" s="36">
        <f>(SUM($F$2:F30)/83*100)</f>
        <v>34.93975903614458</v>
      </c>
      <c r="L30" s="65">
        <f t="shared" si="2"/>
        <v>50</v>
      </c>
      <c r="M30" s="66">
        <v>0.5</v>
      </c>
      <c r="N30" s="67">
        <v>0</v>
      </c>
      <c r="O30" s="67">
        <f t="shared" si="0"/>
        <v>0</v>
      </c>
      <c r="P30" s="68">
        <f t="shared" si="1"/>
        <v>585.9036144578313</v>
      </c>
    </row>
    <row r="31" spans="1:16" ht="15">
      <c r="A31" s="3"/>
      <c r="B31" s="3"/>
      <c r="C31" s="7">
        <v>546</v>
      </c>
      <c r="D31" s="6">
        <v>1929</v>
      </c>
      <c r="E31" s="7">
        <v>546</v>
      </c>
      <c r="F31" s="79">
        <v>1</v>
      </c>
      <c r="G31" s="36">
        <f>(SUM($F$2:F31)/83*100)</f>
        <v>36.144578313253014</v>
      </c>
      <c r="J31" s="22"/>
      <c r="K31" s="22"/>
      <c r="L31" s="65">
        <f t="shared" si="2"/>
        <v>40</v>
      </c>
      <c r="M31" s="66">
        <v>0.6</v>
      </c>
      <c r="N31" s="67">
        <v>0.25335</v>
      </c>
      <c r="O31" s="67">
        <f t="shared" si="0"/>
        <v>25.49953297770423</v>
      </c>
      <c r="P31" s="68">
        <f aca="true" t="shared" si="3" ref="P31:P36">$L$2-O31</f>
        <v>560.404081480127</v>
      </c>
    </row>
    <row r="32" spans="1:16" ht="15">
      <c r="A32" s="3"/>
      <c r="B32" s="3"/>
      <c r="C32" s="7">
        <v>553</v>
      </c>
      <c r="D32" s="6">
        <v>1993</v>
      </c>
      <c r="E32" s="7">
        <v>553</v>
      </c>
      <c r="F32" s="79">
        <v>1</v>
      </c>
      <c r="G32" s="36">
        <f>(SUM($F$2:F32)/83*100)</f>
        <v>37.34939759036144</v>
      </c>
      <c r="L32" s="65">
        <f t="shared" si="2"/>
        <v>30.000000000000004</v>
      </c>
      <c r="M32" s="66">
        <v>0.7</v>
      </c>
      <c r="N32" s="67">
        <v>0.5244</v>
      </c>
      <c r="O32" s="67">
        <f t="shared" si="0"/>
        <v>52.78056085852811</v>
      </c>
      <c r="P32" s="68">
        <f t="shared" si="3"/>
        <v>533.1230535993031</v>
      </c>
    </row>
    <row r="33" spans="1:16" ht="15">
      <c r="A33" s="3"/>
      <c r="B33" s="3"/>
      <c r="C33" s="7">
        <v>565</v>
      </c>
      <c r="D33" s="6">
        <v>1931</v>
      </c>
      <c r="E33" s="7">
        <v>565</v>
      </c>
      <c r="F33" s="79">
        <v>1</v>
      </c>
      <c r="G33" s="36">
        <f>(SUM($F$2:F33)/83*100)</f>
        <v>38.55421686746988</v>
      </c>
      <c r="L33" s="65">
        <f t="shared" si="2"/>
        <v>19.999999999999996</v>
      </c>
      <c r="M33" s="66">
        <v>0.8</v>
      </c>
      <c r="N33" s="69">
        <v>0.84162</v>
      </c>
      <c r="O33" s="67">
        <f t="shared" si="0"/>
        <v>84.70857290189633</v>
      </c>
      <c r="P33" s="68">
        <f t="shared" si="3"/>
        <v>501.19504155593495</v>
      </c>
    </row>
    <row r="34" spans="1:16" ht="15">
      <c r="A34" s="3"/>
      <c r="B34" s="3"/>
      <c r="C34" s="7">
        <v>566</v>
      </c>
      <c r="D34" s="6">
        <v>1947</v>
      </c>
      <c r="E34" s="7">
        <v>566</v>
      </c>
      <c r="F34" s="79">
        <v>2</v>
      </c>
      <c r="G34" s="36">
        <f>(SUM($F$2:F34)/83*100)</f>
        <v>40.963855421686745</v>
      </c>
      <c r="L34" s="65">
        <f t="shared" si="2"/>
        <v>9.999999999999998</v>
      </c>
      <c r="M34" s="66">
        <v>0.9</v>
      </c>
      <c r="N34" s="67">
        <v>1.28155</v>
      </c>
      <c r="O34" s="67">
        <f t="shared" si="0"/>
        <v>128.98727644593194</v>
      </c>
      <c r="P34" s="68">
        <f t="shared" si="3"/>
        <v>456.91633801189937</v>
      </c>
    </row>
    <row r="35" spans="1:16" ht="15">
      <c r="A35" s="3"/>
      <c r="B35" s="3"/>
      <c r="C35" s="7">
        <v>566</v>
      </c>
      <c r="D35" s="6">
        <v>1950</v>
      </c>
      <c r="E35" s="7">
        <v>569</v>
      </c>
      <c r="F35" s="79">
        <v>2</v>
      </c>
      <c r="G35" s="36">
        <f>(SUM($F$2:F35)/83*100)</f>
        <v>43.373493975903614</v>
      </c>
      <c r="L35" s="65">
        <f t="shared" si="2"/>
        <v>5.000000000000004</v>
      </c>
      <c r="M35" s="66">
        <v>0.95</v>
      </c>
      <c r="N35" s="69">
        <v>1.64485</v>
      </c>
      <c r="O35" s="67">
        <f t="shared" si="0"/>
        <v>165.55321420318452</v>
      </c>
      <c r="P35" s="68">
        <f t="shared" si="3"/>
        <v>420.35040025464673</v>
      </c>
    </row>
    <row r="36" spans="1:16" ht="15.75" thickBot="1">
      <c r="A36" s="3"/>
      <c r="B36" s="3"/>
      <c r="C36" s="7">
        <v>569</v>
      </c>
      <c r="D36" s="6">
        <v>1944</v>
      </c>
      <c r="E36" s="7">
        <v>573</v>
      </c>
      <c r="F36" s="79">
        <v>1</v>
      </c>
      <c r="G36" s="36">
        <f>(SUM($F$2:F36)/83*100)</f>
        <v>44.57831325301205</v>
      </c>
      <c r="L36" s="70">
        <f t="shared" si="2"/>
        <v>1.0000000000000009</v>
      </c>
      <c r="M36" s="71">
        <v>0.99</v>
      </c>
      <c r="N36" s="72">
        <v>2.32635</v>
      </c>
      <c r="O36" s="73">
        <f t="shared" si="0"/>
        <v>234.14580044476904</v>
      </c>
      <c r="P36" s="74">
        <f t="shared" si="3"/>
        <v>351.7578140130622</v>
      </c>
    </row>
    <row r="37" spans="1:7" ht="15">
      <c r="A37" s="3"/>
      <c r="B37" s="3"/>
      <c r="C37" s="7">
        <v>569</v>
      </c>
      <c r="D37" s="6">
        <v>2002</v>
      </c>
      <c r="E37" s="7">
        <v>574</v>
      </c>
      <c r="F37" s="79">
        <v>1</v>
      </c>
      <c r="G37" s="36">
        <f>(SUM($F$2:F37)/83*100)</f>
        <v>45.78313253012048</v>
      </c>
    </row>
    <row r="38" spans="1:7" ht="15">
      <c r="A38" s="3"/>
      <c r="B38" s="3"/>
      <c r="C38" s="7">
        <v>573</v>
      </c>
      <c r="D38" s="6">
        <v>1971</v>
      </c>
      <c r="E38" s="7">
        <v>583</v>
      </c>
      <c r="F38" s="79">
        <v>1</v>
      </c>
      <c r="G38" s="36">
        <f>(SUM($F$2:F38)/83*100)</f>
        <v>46.98795180722892</v>
      </c>
    </row>
    <row r="39" spans="1:7" ht="15">
      <c r="A39" s="3"/>
      <c r="B39" s="3"/>
      <c r="C39" s="7">
        <v>574</v>
      </c>
      <c r="D39" s="6">
        <v>1957</v>
      </c>
      <c r="E39" s="7">
        <v>584</v>
      </c>
      <c r="F39" s="79">
        <v>2</v>
      </c>
      <c r="G39" s="36">
        <f>(SUM($F$2:F39)/83*100)</f>
        <v>49.39759036144578</v>
      </c>
    </row>
    <row r="40" spans="1:7" ht="15">
      <c r="A40" s="3"/>
      <c r="B40" s="3"/>
      <c r="C40" s="7">
        <v>583</v>
      </c>
      <c r="D40" s="6">
        <v>1978</v>
      </c>
      <c r="E40" s="7">
        <v>599</v>
      </c>
      <c r="F40" s="79">
        <v>1</v>
      </c>
      <c r="G40" s="36">
        <f>(SUM($F$2:F40)/83*100)</f>
        <v>50.602409638554214</v>
      </c>
    </row>
    <row r="41" spans="1:7" ht="15">
      <c r="A41" s="3"/>
      <c r="B41" s="3"/>
      <c r="C41" s="7">
        <v>584</v>
      </c>
      <c r="D41" s="6">
        <v>1958</v>
      </c>
      <c r="E41" s="7">
        <v>601</v>
      </c>
      <c r="F41" s="79">
        <v>1</v>
      </c>
      <c r="G41" s="36">
        <f>(SUM($F$2:F41)/83*100)</f>
        <v>51.80722891566265</v>
      </c>
    </row>
    <row r="42" spans="1:7" ht="15">
      <c r="A42" s="3"/>
      <c r="B42" s="3"/>
      <c r="C42" s="7">
        <v>584</v>
      </c>
      <c r="D42" s="6">
        <v>1965</v>
      </c>
      <c r="E42" s="7">
        <v>606</v>
      </c>
      <c r="F42" s="79">
        <v>1</v>
      </c>
      <c r="G42" s="36">
        <f>(SUM($F$2:F42)/83*100)</f>
        <v>53.01204819277109</v>
      </c>
    </row>
    <row r="43" spans="1:7" ht="15">
      <c r="A43" s="3"/>
      <c r="B43" s="3"/>
      <c r="C43" s="7">
        <v>599</v>
      </c>
      <c r="D43" s="6">
        <v>2008</v>
      </c>
      <c r="E43" s="7">
        <v>616</v>
      </c>
      <c r="F43" s="79">
        <v>2</v>
      </c>
      <c r="G43" s="36">
        <f>(SUM($F$2:F43)/83*100)</f>
        <v>55.42168674698795</v>
      </c>
    </row>
    <row r="44" spans="1:7" ht="15">
      <c r="A44" s="3"/>
      <c r="B44" s="3"/>
      <c r="C44" s="7">
        <v>601</v>
      </c>
      <c r="D44" s="6">
        <v>1955</v>
      </c>
      <c r="E44" s="7">
        <v>620</v>
      </c>
      <c r="F44" s="79">
        <v>1</v>
      </c>
      <c r="G44" s="36">
        <f>(SUM($F$2:F44)/83*100)</f>
        <v>56.62650602409639</v>
      </c>
    </row>
    <row r="45" spans="1:7" ht="15">
      <c r="A45" s="3"/>
      <c r="B45" s="3"/>
      <c r="C45" s="7">
        <v>606</v>
      </c>
      <c r="D45" s="6">
        <v>1995</v>
      </c>
      <c r="E45" s="7">
        <v>625</v>
      </c>
      <c r="F45" s="79">
        <v>1</v>
      </c>
      <c r="G45" s="36">
        <f>(SUM($F$2:F45)/83*100)</f>
        <v>57.831325301204814</v>
      </c>
    </row>
    <row r="46" spans="1:7" ht="15">
      <c r="A46" s="3"/>
      <c r="B46" s="3"/>
      <c r="C46" s="7">
        <v>616</v>
      </c>
      <c r="D46" s="6">
        <v>1948</v>
      </c>
      <c r="E46" s="7">
        <v>626</v>
      </c>
      <c r="F46" s="79">
        <v>1</v>
      </c>
      <c r="G46" s="36">
        <f>(SUM($F$2:F46)/83*100)</f>
        <v>59.036144578313255</v>
      </c>
    </row>
    <row r="47" spans="1:7" ht="15">
      <c r="A47" s="3"/>
      <c r="B47" s="3"/>
      <c r="C47" s="7">
        <v>616</v>
      </c>
      <c r="D47" s="6">
        <v>1952</v>
      </c>
      <c r="E47" s="7">
        <v>629</v>
      </c>
      <c r="F47" s="79">
        <v>1</v>
      </c>
      <c r="G47" s="36">
        <f>(SUM($F$2:F47)/83*100)</f>
        <v>60.24096385542169</v>
      </c>
    </row>
    <row r="48" spans="1:7" ht="15">
      <c r="A48" s="3"/>
      <c r="B48" s="3"/>
      <c r="C48" s="7">
        <v>620</v>
      </c>
      <c r="D48" s="6">
        <v>1953</v>
      </c>
      <c r="E48" s="7">
        <v>630</v>
      </c>
      <c r="F48" s="79">
        <v>1</v>
      </c>
      <c r="G48" s="36">
        <f>(SUM($F$2:F48)/83*100)</f>
        <v>61.44578313253012</v>
      </c>
    </row>
    <row r="49" spans="1:7" ht="15">
      <c r="A49" s="3"/>
      <c r="B49" s="3"/>
      <c r="C49" s="7">
        <v>625</v>
      </c>
      <c r="D49" s="6">
        <v>1975</v>
      </c>
      <c r="E49" s="7">
        <v>636</v>
      </c>
      <c r="F49" s="79">
        <v>2</v>
      </c>
      <c r="G49" s="36">
        <f>(SUM($F$2:F49)/83*100)</f>
        <v>63.85542168674698</v>
      </c>
    </row>
    <row r="50" spans="1:7" ht="15">
      <c r="A50" s="3"/>
      <c r="B50" s="3"/>
      <c r="C50" s="7">
        <v>626</v>
      </c>
      <c r="D50" s="6">
        <v>1982</v>
      </c>
      <c r="E50" s="7">
        <v>637</v>
      </c>
      <c r="F50" s="79">
        <v>1</v>
      </c>
      <c r="G50" s="36">
        <f>(SUM($F$2:F50)/83*100)</f>
        <v>65.06024096385542</v>
      </c>
    </row>
    <row r="51" spans="1:7" ht="15">
      <c r="A51" s="3"/>
      <c r="B51" s="3"/>
      <c r="C51" s="7">
        <v>629</v>
      </c>
      <c r="D51" s="6">
        <v>2009</v>
      </c>
      <c r="E51" s="7">
        <v>641</v>
      </c>
      <c r="F51" s="79">
        <v>2</v>
      </c>
      <c r="G51" s="36">
        <f>(SUM($F$2:F51)/83*100)</f>
        <v>67.46987951807229</v>
      </c>
    </row>
    <row r="52" spans="1:7" ht="15">
      <c r="A52" s="3"/>
      <c r="B52" s="3"/>
      <c r="C52" s="7">
        <v>630</v>
      </c>
      <c r="D52" s="6">
        <v>2007</v>
      </c>
      <c r="E52" s="7">
        <v>644</v>
      </c>
      <c r="F52" s="79">
        <v>2</v>
      </c>
      <c r="G52" s="36">
        <f>(SUM($F$2:F52)/83*100)</f>
        <v>69.87951807228916</v>
      </c>
    </row>
    <row r="53" spans="1:7" ht="15">
      <c r="A53" s="3"/>
      <c r="B53" s="3"/>
      <c r="C53" s="7">
        <v>636</v>
      </c>
      <c r="D53" s="6">
        <v>1945</v>
      </c>
      <c r="E53" s="7">
        <v>649</v>
      </c>
      <c r="F53" s="79">
        <v>1</v>
      </c>
      <c r="G53" s="36">
        <f>(SUM($F$2:F53)/83*100)</f>
        <v>71.08433734939759</v>
      </c>
    </row>
    <row r="54" spans="1:7" ht="15">
      <c r="A54" s="3"/>
      <c r="B54" s="3"/>
      <c r="C54" s="7">
        <v>636</v>
      </c>
      <c r="D54" s="6">
        <v>1966</v>
      </c>
      <c r="E54" s="7">
        <v>650</v>
      </c>
      <c r="F54" s="79">
        <v>1</v>
      </c>
      <c r="G54" s="36">
        <f>(SUM($F$2:F54)/83*100)</f>
        <v>72.28915662650603</v>
      </c>
    </row>
    <row r="55" spans="1:7" ht="15">
      <c r="A55" s="3"/>
      <c r="B55" s="3"/>
      <c r="C55" s="7">
        <v>637</v>
      </c>
      <c r="D55" s="6">
        <v>1937</v>
      </c>
      <c r="E55" s="7">
        <v>651</v>
      </c>
      <c r="F55" s="79">
        <v>1</v>
      </c>
      <c r="G55" s="36">
        <f>(SUM($F$2:F55)/83*100)</f>
        <v>73.49397590361446</v>
      </c>
    </row>
    <row r="56" spans="1:7" ht="15">
      <c r="A56" s="3"/>
      <c r="B56" s="3"/>
      <c r="C56" s="7">
        <v>641</v>
      </c>
      <c r="D56" s="6">
        <v>1962</v>
      </c>
      <c r="E56" s="7">
        <v>652</v>
      </c>
      <c r="F56" s="79">
        <v>1</v>
      </c>
      <c r="G56" s="36">
        <f>(SUM($F$2:F56)/83*100)</f>
        <v>74.69879518072288</v>
      </c>
    </row>
    <row r="57" spans="1:7" ht="15">
      <c r="A57" s="3"/>
      <c r="B57" s="3"/>
      <c r="C57" s="7">
        <v>641</v>
      </c>
      <c r="D57" s="6">
        <v>1970</v>
      </c>
      <c r="E57" s="7">
        <v>653</v>
      </c>
      <c r="F57" s="79">
        <v>1</v>
      </c>
      <c r="G57" s="36">
        <f>(SUM($F$2:F57)/83*100)</f>
        <v>75.90361445783132</v>
      </c>
    </row>
    <row r="58" spans="1:7" ht="15">
      <c r="A58" s="3"/>
      <c r="B58" s="3"/>
      <c r="C58" s="7">
        <v>644</v>
      </c>
      <c r="D58" s="6">
        <v>1963</v>
      </c>
      <c r="E58" s="7">
        <v>659</v>
      </c>
      <c r="F58" s="79">
        <v>1</v>
      </c>
      <c r="G58" s="36">
        <f>(SUM($F$2:F58)/83*100)</f>
        <v>77.10843373493977</v>
      </c>
    </row>
    <row r="59" spans="1:7" ht="15">
      <c r="A59" s="3"/>
      <c r="B59" s="3"/>
      <c r="C59" s="7">
        <v>644</v>
      </c>
      <c r="D59" s="6">
        <v>1968</v>
      </c>
      <c r="E59" s="7">
        <v>663</v>
      </c>
      <c r="F59" s="79">
        <v>1</v>
      </c>
      <c r="G59" s="36">
        <f>(SUM($F$2:F59)/83*100)</f>
        <v>78.3132530120482</v>
      </c>
    </row>
    <row r="60" spans="1:7" ht="15">
      <c r="A60" s="3"/>
      <c r="B60" s="3"/>
      <c r="C60" s="7">
        <v>649</v>
      </c>
      <c r="D60" s="6">
        <v>1986</v>
      </c>
      <c r="E60" s="7">
        <v>664</v>
      </c>
      <c r="F60" s="79">
        <v>1</v>
      </c>
      <c r="G60" s="36">
        <f>(SUM($F$2:F60)/83*100)</f>
        <v>79.51807228915662</v>
      </c>
    </row>
    <row r="61" spans="1:7" ht="15">
      <c r="A61" s="3"/>
      <c r="B61" s="3"/>
      <c r="C61" s="7">
        <v>650</v>
      </c>
      <c r="D61" s="6">
        <v>1941</v>
      </c>
      <c r="E61" s="7">
        <v>665</v>
      </c>
      <c r="F61" s="79">
        <v>2</v>
      </c>
      <c r="G61" s="36">
        <f>(SUM($F$2:F61)/83*100)</f>
        <v>81.92771084337349</v>
      </c>
    </row>
    <row r="62" spans="1:7" ht="15">
      <c r="A62" s="3"/>
      <c r="B62" s="3"/>
      <c r="C62" s="7">
        <v>651</v>
      </c>
      <c r="D62" s="6">
        <v>1992</v>
      </c>
      <c r="E62" s="7">
        <v>669</v>
      </c>
      <c r="F62" s="79">
        <v>2</v>
      </c>
      <c r="G62" s="36">
        <f>(SUM($F$2:F62)/83*100)</f>
        <v>84.33734939759037</v>
      </c>
    </row>
    <row r="63" spans="1:7" ht="15">
      <c r="A63" s="3"/>
      <c r="B63" s="3"/>
      <c r="C63" s="7">
        <v>652</v>
      </c>
      <c r="D63" s="6">
        <v>1940</v>
      </c>
      <c r="E63" s="7">
        <v>674</v>
      </c>
      <c r="F63" s="79">
        <v>1</v>
      </c>
      <c r="G63" s="36">
        <f>(SUM($F$2:F63)/83*100)</f>
        <v>85.54216867469879</v>
      </c>
    </row>
    <row r="64" spans="1:7" ht="15">
      <c r="A64" s="3"/>
      <c r="B64" s="3"/>
      <c r="C64" s="7">
        <v>653</v>
      </c>
      <c r="D64" s="6">
        <v>1985</v>
      </c>
      <c r="E64" s="7">
        <v>687</v>
      </c>
      <c r="F64" s="79">
        <v>1</v>
      </c>
      <c r="G64" s="36">
        <f>(SUM($F$2:F64)/83*100)</f>
        <v>86.74698795180723</v>
      </c>
    </row>
    <row r="65" spans="1:7" ht="15">
      <c r="A65" s="3"/>
      <c r="B65" s="3"/>
      <c r="C65" s="7">
        <v>659</v>
      </c>
      <c r="D65" s="6">
        <v>1988</v>
      </c>
      <c r="E65" s="7">
        <v>690</v>
      </c>
      <c r="F65" s="79">
        <v>1</v>
      </c>
      <c r="G65" s="36">
        <f>(SUM($F$2:F65)/83*100)</f>
        <v>87.95180722891565</v>
      </c>
    </row>
    <row r="66" spans="1:7" ht="15">
      <c r="A66" s="3"/>
      <c r="B66" s="3"/>
      <c r="C66" s="7">
        <v>663</v>
      </c>
      <c r="D66" s="6">
        <v>1987</v>
      </c>
      <c r="E66" s="7">
        <v>697</v>
      </c>
      <c r="F66" s="79">
        <v>1</v>
      </c>
      <c r="G66" s="36">
        <f>(SUM($F$2:F66)/83*100)</f>
        <v>89.1566265060241</v>
      </c>
    </row>
    <row r="67" spans="1:7" ht="15">
      <c r="A67" s="3"/>
      <c r="B67" s="3"/>
      <c r="C67" s="7">
        <v>664</v>
      </c>
      <c r="D67" s="6">
        <v>1967</v>
      </c>
      <c r="E67" s="7">
        <v>708</v>
      </c>
      <c r="F67" s="79">
        <v>1</v>
      </c>
      <c r="G67" s="36">
        <f>(SUM($F$2:F67)/83*100)</f>
        <v>90.36144578313254</v>
      </c>
    </row>
    <row r="68" spans="1:7" ht="15">
      <c r="A68" s="3"/>
      <c r="B68" s="3"/>
      <c r="C68" s="7">
        <v>665</v>
      </c>
      <c r="D68" s="6">
        <v>1932</v>
      </c>
      <c r="E68" s="7">
        <v>710</v>
      </c>
      <c r="F68" s="79">
        <v>1</v>
      </c>
      <c r="G68" s="36">
        <f>(SUM($F$2:F68)/83*100)</f>
        <v>91.56626506024097</v>
      </c>
    </row>
    <row r="69" spans="1:7" ht="15">
      <c r="A69" s="3"/>
      <c r="B69" s="3"/>
      <c r="C69" s="7">
        <v>665</v>
      </c>
      <c r="D69" s="6">
        <v>1964</v>
      </c>
      <c r="E69" s="7">
        <v>712</v>
      </c>
      <c r="F69" s="79">
        <v>1</v>
      </c>
      <c r="G69" s="36">
        <f>(SUM($F$2:F69)/83*100)</f>
        <v>92.7710843373494</v>
      </c>
    </row>
    <row r="70" spans="1:8" ht="15">
      <c r="A70" s="3"/>
      <c r="B70" s="3"/>
      <c r="C70" s="7">
        <v>669</v>
      </c>
      <c r="D70" s="6">
        <v>1981</v>
      </c>
      <c r="E70" s="7">
        <v>742</v>
      </c>
      <c r="F70" s="79">
        <v>1</v>
      </c>
      <c r="G70" s="36">
        <f>(SUM($F$2:F70)/83*100)</f>
        <v>93.97590361445783</v>
      </c>
      <c r="H70" s="24" t="s">
        <v>3</v>
      </c>
    </row>
    <row r="71" spans="1:7" ht="15">
      <c r="A71" s="3"/>
      <c r="B71" s="3"/>
      <c r="C71" s="7">
        <v>669</v>
      </c>
      <c r="D71" s="6">
        <v>2001</v>
      </c>
      <c r="E71" s="7">
        <v>747</v>
      </c>
      <c r="F71" s="79">
        <v>1</v>
      </c>
      <c r="G71" s="36">
        <f>(SUM($F$2:F71)/83*100)</f>
        <v>95.18072289156626</v>
      </c>
    </row>
    <row r="72" spans="1:8" ht="15">
      <c r="A72" s="13"/>
      <c r="B72" s="13"/>
      <c r="C72" s="7">
        <v>674</v>
      </c>
      <c r="D72" s="6">
        <v>1983</v>
      </c>
      <c r="E72" s="7">
        <v>755</v>
      </c>
      <c r="F72" s="79">
        <v>1</v>
      </c>
      <c r="G72" s="36">
        <f>(SUM($F$2:F72)/83*100)</f>
        <v>96.3855421686747</v>
      </c>
      <c r="H72" s="18" t="s">
        <v>2</v>
      </c>
    </row>
    <row r="73" spans="1:7" ht="15">
      <c r="A73" s="3"/>
      <c r="B73" s="3"/>
      <c r="C73" s="7">
        <v>687</v>
      </c>
      <c r="D73" s="6">
        <v>1977</v>
      </c>
      <c r="E73" s="7">
        <v>774</v>
      </c>
      <c r="F73" s="79">
        <v>1</v>
      </c>
      <c r="G73" s="36">
        <f>(SUM($F$2:F73)/83*100)</f>
        <v>97.59036144578313</v>
      </c>
    </row>
    <row r="74" spans="1:7" ht="15">
      <c r="A74" s="3"/>
      <c r="B74" s="3"/>
      <c r="C74" s="7">
        <v>690</v>
      </c>
      <c r="D74" s="6">
        <v>2005</v>
      </c>
      <c r="E74" s="7">
        <v>783</v>
      </c>
      <c r="F74" s="79">
        <v>1</v>
      </c>
      <c r="G74" s="36">
        <f>(SUM($F$2:F74)/83*100)</f>
        <v>98.79518072289156</v>
      </c>
    </row>
    <row r="75" spans="1:7" ht="15">
      <c r="A75" s="3"/>
      <c r="B75" s="3"/>
      <c r="C75" s="7">
        <v>697</v>
      </c>
      <c r="D75" s="6">
        <v>1976</v>
      </c>
      <c r="E75" s="15">
        <v>795</v>
      </c>
      <c r="F75" s="79">
        <v>1</v>
      </c>
      <c r="G75" s="36">
        <f>(SUM($F$2:F75)/83*100)</f>
        <v>100</v>
      </c>
    </row>
    <row r="76" spans="1:4" ht="15">
      <c r="A76" s="3"/>
      <c r="B76" s="3"/>
      <c r="C76" s="7">
        <v>708</v>
      </c>
      <c r="D76" s="6">
        <v>1989</v>
      </c>
    </row>
    <row r="77" spans="1:4" ht="15">
      <c r="A77" s="3"/>
      <c r="B77" s="3"/>
      <c r="C77" s="7">
        <v>710</v>
      </c>
      <c r="D77" s="6">
        <v>1974</v>
      </c>
    </row>
    <row r="78" spans="1:4" ht="15">
      <c r="A78" s="3"/>
      <c r="B78" s="3"/>
      <c r="C78" s="7">
        <v>712</v>
      </c>
      <c r="D78" s="6">
        <v>1998</v>
      </c>
    </row>
    <row r="79" spans="1:4" ht="15">
      <c r="A79" s="3"/>
      <c r="B79" s="3"/>
      <c r="C79" s="7">
        <v>742</v>
      </c>
      <c r="D79" s="6">
        <v>1979</v>
      </c>
    </row>
    <row r="80" spans="1:4" ht="15">
      <c r="A80" s="3"/>
      <c r="B80" s="3"/>
      <c r="C80" s="7">
        <v>747</v>
      </c>
      <c r="D80" s="6">
        <v>1980</v>
      </c>
    </row>
    <row r="81" spans="1:4" ht="15">
      <c r="A81" s="3"/>
      <c r="B81" s="3"/>
      <c r="C81" s="7">
        <v>755</v>
      </c>
      <c r="D81" s="6">
        <v>2010</v>
      </c>
    </row>
    <row r="82" spans="1:4" ht="15">
      <c r="A82" s="3"/>
      <c r="B82" s="3"/>
      <c r="C82" s="7">
        <v>774</v>
      </c>
      <c r="D82" s="6">
        <v>2006</v>
      </c>
    </row>
    <row r="83" spans="1:8" s="18" customFormat="1" ht="15">
      <c r="A83" s="3"/>
      <c r="B83" s="3"/>
      <c r="C83" s="7">
        <v>783</v>
      </c>
      <c r="D83" s="6">
        <v>2000</v>
      </c>
      <c r="E83"/>
      <c r="F83"/>
      <c r="G83"/>
      <c r="H83"/>
    </row>
    <row r="84" spans="3:4" ht="15">
      <c r="C84" s="15">
        <v>795</v>
      </c>
      <c r="D84" s="14">
        <v>1999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2"/>
  <sheetViews>
    <sheetView zoomScalePageLayoutView="0" workbookViewId="0" topLeftCell="A1">
      <selection activeCell="A1" sqref="A1"/>
    </sheetView>
  </sheetViews>
  <sheetFormatPr defaultColWidth="9.140625" defaultRowHeight="15"/>
  <cols>
    <col min="8" max="8" width="9.140625" style="24" customWidth="1"/>
  </cols>
  <sheetData>
    <row r="1" spans="4:8" ht="15">
      <c r="D1" t="s">
        <v>12</v>
      </c>
      <c r="E1" t="s">
        <v>13</v>
      </c>
      <c r="F1" s="42" t="s">
        <v>4</v>
      </c>
      <c r="G1" s="37" t="s">
        <v>5</v>
      </c>
      <c r="H1"/>
    </row>
    <row r="2" spans="3:12" ht="15">
      <c r="C2" s="7">
        <v>315</v>
      </c>
      <c r="D2" s="6">
        <v>1934</v>
      </c>
      <c r="E2" s="7">
        <v>315</v>
      </c>
      <c r="F2" s="79">
        <v>1</v>
      </c>
      <c r="G2" s="35">
        <f>F2/110*100</f>
        <v>0.9090909090909091</v>
      </c>
      <c r="H2"/>
      <c r="K2" t="s">
        <v>6</v>
      </c>
      <c r="L2" s="45">
        <f>AVERAGE(C2:C111)</f>
        <v>591.6363636363636</v>
      </c>
    </row>
    <row r="3" spans="1:12" ht="15">
      <c r="A3" s="3"/>
      <c r="C3" s="7">
        <v>382</v>
      </c>
      <c r="D3" s="6">
        <v>1921</v>
      </c>
      <c r="E3" s="7">
        <v>382</v>
      </c>
      <c r="F3" s="79">
        <v>1</v>
      </c>
      <c r="G3" s="36">
        <f>(SUM($F$2:F3)/110*100)</f>
        <v>1.8181818181818181</v>
      </c>
      <c r="H3"/>
      <c r="K3" t="s">
        <v>7</v>
      </c>
      <c r="L3" s="45">
        <f>STDEV(C2:C111)</f>
        <v>114.38593350941657</v>
      </c>
    </row>
    <row r="4" spans="1:8" ht="15">
      <c r="A4" s="3"/>
      <c r="C4" s="7">
        <v>395</v>
      </c>
      <c r="D4" s="6">
        <v>2003</v>
      </c>
      <c r="E4" s="7">
        <v>395</v>
      </c>
      <c r="F4" s="79">
        <v>1</v>
      </c>
      <c r="G4" s="36">
        <f>(SUM($F$2:F4)/110*100)</f>
        <v>2.727272727272727</v>
      </c>
      <c r="H4"/>
    </row>
    <row r="5" spans="1:8" ht="15">
      <c r="A5" s="3"/>
      <c r="C5" s="7">
        <v>400</v>
      </c>
      <c r="D5" s="6">
        <v>1950</v>
      </c>
      <c r="E5" s="7">
        <v>400</v>
      </c>
      <c r="F5" s="79">
        <v>1</v>
      </c>
      <c r="G5" s="36">
        <f>(SUM($F$2:F5)/110*100)</f>
        <v>3.6363636363636362</v>
      </c>
      <c r="H5"/>
    </row>
    <row r="6" spans="1:8" ht="15">
      <c r="A6" s="3"/>
      <c r="C6" s="7">
        <v>410</v>
      </c>
      <c r="D6" s="6">
        <v>1904</v>
      </c>
      <c r="E6" s="7">
        <v>410</v>
      </c>
      <c r="F6" s="79">
        <v>1</v>
      </c>
      <c r="G6" s="36">
        <f>(SUM($F$2:F6)/110*100)</f>
        <v>4.545454545454546</v>
      </c>
      <c r="H6"/>
    </row>
    <row r="7" spans="1:8" ht="15">
      <c r="A7" s="3"/>
      <c r="C7" s="7">
        <v>415</v>
      </c>
      <c r="D7" s="6">
        <v>1989</v>
      </c>
      <c r="E7" s="7">
        <v>415</v>
      </c>
      <c r="F7" s="79">
        <v>1</v>
      </c>
      <c r="G7" s="36">
        <f>(SUM($F$2:F7)/110*100)</f>
        <v>5.454545454545454</v>
      </c>
      <c r="H7"/>
    </row>
    <row r="8" spans="1:8" ht="15">
      <c r="A8" s="3"/>
      <c r="C8" s="7">
        <v>429</v>
      </c>
      <c r="D8" s="6">
        <v>1933</v>
      </c>
      <c r="E8" s="7">
        <v>429</v>
      </c>
      <c r="F8" s="79">
        <v>1</v>
      </c>
      <c r="G8" s="36">
        <f>(SUM($F$2:F8)/110*100)</f>
        <v>6.363636363636363</v>
      </c>
      <c r="H8"/>
    </row>
    <row r="9" spans="1:8" ht="15">
      <c r="A9" s="3"/>
      <c r="C9" s="7">
        <v>442</v>
      </c>
      <c r="D9" s="6">
        <v>1931</v>
      </c>
      <c r="E9" s="7">
        <v>442</v>
      </c>
      <c r="F9" s="79">
        <v>2</v>
      </c>
      <c r="G9" s="36">
        <f>(SUM($F$2:F9)/110*100)</f>
        <v>8.181818181818182</v>
      </c>
      <c r="H9"/>
    </row>
    <row r="10" spans="1:8" ht="15">
      <c r="A10" s="3"/>
      <c r="C10" s="7">
        <v>442</v>
      </c>
      <c r="D10" s="6">
        <v>1971</v>
      </c>
      <c r="E10" s="7">
        <v>449</v>
      </c>
      <c r="F10" s="79">
        <v>1</v>
      </c>
      <c r="G10" s="36">
        <f>(SUM($F$2:F10)/110*100)</f>
        <v>9.090909090909092</v>
      </c>
      <c r="H10"/>
    </row>
    <row r="11" spans="1:8" ht="15">
      <c r="A11" s="3"/>
      <c r="C11" s="7">
        <v>449</v>
      </c>
      <c r="D11" s="6">
        <v>1905</v>
      </c>
      <c r="E11" s="12">
        <v>450</v>
      </c>
      <c r="F11" s="79">
        <v>1</v>
      </c>
      <c r="G11" s="36">
        <f>(SUM($F$2:F11)/110*100)</f>
        <v>10</v>
      </c>
      <c r="H11"/>
    </row>
    <row r="12" spans="1:8" ht="15">
      <c r="A12" s="3"/>
      <c r="C12" s="12">
        <v>450</v>
      </c>
      <c r="D12" s="11">
        <v>1990</v>
      </c>
      <c r="E12" s="7">
        <v>464</v>
      </c>
      <c r="F12" s="79">
        <v>2</v>
      </c>
      <c r="G12" s="36">
        <f>(SUM($F$2:F12)/110*100)</f>
        <v>11.818181818181818</v>
      </c>
      <c r="H12"/>
    </row>
    <row r="13" spans="1:8" ht="15">
      <c r="A13" s="3"/>
      <c r="C13" s="7">
        <v>464</v>
      </c>
      <c r="D13" s="6">
        <v>1922</v>
      </c>
      <c r="E13" s="7">
        <v>468</v>
      </c>
      <c r="F13" s="79">
        <v>1</v>
      </c>
      <c r="G13" s="36">
        <f>(SUM($F$2:F13)/110*100)</f>
        <v>12.727272727272727</v>
      </c>
      <c r="H13"/>
    </row>
    <row r="14" spans="1:8" ht="15">
      <c r="A14" s="3"/>
      <c r="C14" s="7">
        <v>464</v>
      </c>
      <c r="D14" s="6">
        <v>1978</v>
      </c>
      <c r="E14" s="7">
        <v>470</v>
      </c>
      <c r="F14" s="79">
        <v>2</v>
      </c>
      <c r="G14" s="36">
        <f>(SUM($F$2:F14)/110*100)</f>
        <v>14.545454545454545</v>
      </c>
      <c r="H14"/>
    </row>
    <row r="15" spans="1:8" ht="15">
      <c r="A15" s="3"/>
      <c r="C15" s="7">
        <v>468</v>
      </c>
      <c r="D15" s="6">
        <v>1969</v>
      </c>
      <c r="E15" s="7">
        <v>478</v>
      </c>
      <c r="F15" s="79">
        <v>1</v>
      </c>
      <c r="G15" s="36">
        <f>(SUM($F$2:F15)/110*100)</f>
        <v>15.454545454545453</v>
      </c>
      <c r="H15"/>
    </row>
    <row r="16" spans="1:8" ht="15">
      <c r="A16" s="3"/>
      <c r="C16" s="7">
        <v>470</v>
      </c>
      <c r="D16" s="6">
        <v>1929</v>
      </c>
      <c r="E16" s="7">
        <v>481</v>
      </c>
      <c r="F16" s="79">
        <v>1</v>
      </c>
      <c r="G16" s="36">
        <f>(SUM($F$2:F16)/110*100)</f>
        <v>16.363636363636363</v>
      </c>
      <c r="H16"/>
    </row>
    <row r="17" spans="1:8" ht="15">
      <c r="A17" s="3"/>
      <c r="C17" s="7">
        <v>470</v>
      </c>
      <c r="D17" s="6">
        <v>1984</v>
      </c>
      <c r="E17" s="7">
        <v>484</v>
      </c>
      <c r="F17" s="79">
        <v>1</v>
      </c>
      <c r="G17" s="36">
        <f>(SUM($F$2:F17)/110*100)</f>
        <v>17.272727272727273</v>
      </c>
      <c r="H17"/>
    </row>
    <row r="18" spans="1:8" ht="15">
      <c r="A18" s="3"/>
      <c r="C18" s="7">
        <v>478</v>
      </c>
      <c r="D18" s="6">
        <v>1986</v>
      </c>
      <c r="E18" s="7">
        <v>486</v>
      </c>
      <c r="F18" s="79">
        <v>1</v>
      </c>
      <c r="G18" s="36">
        <f>(SUM($F$2:F18)/110*100)</f>
        <v>18.181818181818183</v>
      </c>
      <c r="H18"/>
    </row>
    <row r="19" spans="1:8" ht="15.75" thickBot="1">
      <c r="A19" s="3"/>
      <c r="C19" s="7">
        <v>481</v>
      </c>
      <c r="D19" s="6">
        <v>1983</v>
      </c>
      <c r="E19" s="7">
        <v>488</v>
      </c>
      <c r="F19" s="79">
        <v>1</v>
      </c>
      <c r="G19" s="36">
        <f>(SUM($F$2:F19)/110*100)</f>
        <v>19.090909090909093</v>
      </c>
      <c r="H19"/>
    </row>
    <row r="20" spans="1:16" ht="15">
      <c r="A20" s="3"/>
      <c r="C20" s="7">
        <v>484</v>
      </c>
      <c r="D20" s="6">
        <v>1935</v>
      </c>
      <c r="E20" s="7">
        <v>494</v>
      </c>
      <c r="F20" s="79">
        <v>1</v>
      </c>
      <c r="G20" s="36">
        <f>(SUM($F$2:F20)/110*100)</f>
        <v>20</v>
      </c>
      <c r="H20"/>
      <c r="L20" s="75" t="s">
        <v>5</v>
      </c>
      <c r="M20" s="62" t="s">
        <v>10</v>
      </c>
      <c r="N20" s="62" t="s">
        <v>9</v>
      </c>
      <c r="O20" s="63" t="s">
        <v>11</v>
      </c>
      <c r="P20" s="64" t="s">
        <v>8</v>
      </c>
    </row>
    <row r="21" spans="1:16" ht="15">
      <c r="A21" s="3"/>
      <c r="C21" s="7">
        <v>486</v>
      </c>
      <c r="D21" s="6">
        <v>1972</v>
      </c>
      <c r="E21" s="7">
        <v>495</v>
      </c>
      <c r="F21" s="79">
        <v>2</v>
      </c>
      <c r="G21" s="36">
        <f>(SUM($F$2:F21)/110*100)</f>
        <v>21.818181818181817</v>
      </c>
      <c r="H21"/>
      <c r="L21" s="80"/>
      <c r="M21" s="67"/>
      <c r="N21" s="67"/>
      <c r="O21" s="81"/>
      <c r="P21" s="82"/>
    </row>
    <row r="22" spans="1:16" ht="15">
      <c r="A22" s="3"/>
      <c r="C22" s="7">
        <v>488</v>
      </c>
      <c r="D22" s="6">
        <v>2004</v>
      </c>
      <c r="E22" s="7">
        <v>496</v>
      </c>
      <c r="F22" s="79">
        <v>3</v>
      </c>
      <c r="G22" s="36">
        <f>(SUM($F$2:F22)/110*100)</f>
        <v>24.545454545454547</v>
      </c>
      <c r="H22"/>
      <c r="L22" s="65"/>
      <c r="M22" s="48"/>
      <c r="O22" s="67"/>
      <c r="P22" s="68"/>
    </row>
    <row r="23" spans="1:16" ht="15">
      <c r="A23" s="3"/>
      <c r="C23" s="7">
        <v>494</v>
      </c>
      <c r="D23" s="6">
        <v>1916</v>
      </c>
      <c r="E23" s="7">
        <v>498</v>
      </c>
      <c r="F23" s="79">
        <v>1</v>
      </c>
      <c r="G23" s="36">
        <f>(SUM($F$2:F23)/110*100)</f>
        <v>25.454545454545453</v>
      </c>
      <c r="H23"/>
      <c r="L23" s="65">
        <f>(1-M23)*100</f>
        <v>99</v>
      </c>
      <c r="M23" s="66">
        <v>0.01</v>
      </c>
      <c r="N23" s="67">
        <v>2.32635</v>
      </c>
      <c r="O23" s="67">
        <f aca="true" t="shared" si="0" ref="O23:O36">$L$3*N23</f>
        <v>266.10171641963126</v>
      </c>
      <c r="P23" s="68">
        <f aca="true" t="shared" si="1" ref="P23:P30">$L$2+O23</f>
        <v>857.7380800559949</v>
      </c>
    </row>
    <row r="24" spans="1:16" ht="15">
      <c r="A24" s="3"/>
      <c r="C24" s="7">
        <v>495</v>
      </c>
      <c r="D24" s="6">
        <v>1913</v>
      </c>
      <c r="E24" s="7">
        <v>499</v>
      </c>
      <c r="F24" s="79">
        <v>1</v>
      </c>
      <c r="G24" s="36">
        <f>(SUM($F$2:F24)/110*100)</f>
        <v>26.36363636363636</v>
      </c>
      <c r="H24"/>
      <c r="L24" s="65">
        <f aca="true" t="shared" si="2" ref="L24:L36">(1-M24)*100</f>
        <v>98</v>
      </c>
      <c r="M24" s="66">
        <v>0.02</v>
      </c>
      <c r="N24" s="67">
        <v>2.05375</v>
      </c>
      <c r="O24" s="67">
        <f t="shared" si="0"/>
        <v>234.92011094496428</v>
      </c>
      <c r="P24" s="68">
        <f t="shared" si="1"/>
        <v>826.5564745813278</v>
      </c>
    </row>
    <row r="25" spans="1:16" ht="15">
      <c r="A25" s="3"/>
      <c r="C25" s="7">
        <v>495</v>
      </c>
      <c r="D25" s="6">
        <v>2008</v>
      </c>
      <c r="E25" s="7">
        <v>505</v>
      </c>
      <c r="F25" s="79">
        <v>1</v>
      </c>
      <c r="G25" s="36">
        <f>(SUM($F$2:F25)/110*100)</f>
        <v>27.27272727272727</v>
      </c>
      <c r="H25"/>
      <c r="L25" s="65">
        <f t="shared" si="2"/>
        <v>95</v>
      </c>
      <c r="M25" s="66">
        <v>0.05</v>
      </c>
      <c r="N25" s="67">
        <v>1.64485</v>
      </c>
      <c r="O25" s="67">
        <f t="shared" si="0"/>
        <v>188.14770273296384</v>
      </c>
      <c r="P25" s="68">
        <f t="shared" si="1"/>
        <v>779.7840663693274</v>
      </c>
    </row>
    <row r="26" spans="1:16" ht="15">
      <c r="A26" s="3"/>
      <c r="C26" s="7">
        <v>496</v>
      </c>
      <c r="D26" s="6">
        <v>1901</v>
      </c>
      <c r="E26" s="7">
        <v>508</v>
      </c>
      <c r="F26" s="79">
        <v>3</v>
      </c>
      <c r="G26" s="36">
        <f>(SUM($F$2:F26)/110*100)</f>
        <v>30</v>
      </c>
      <c r="H26"/>
      <c r="L26" s="65">
        <f t="shared" si="2"/>
        <v>90</v>
      </c>
      <c r="M26" s="66">
        <v>0.1</v>
      </c>
      <c r="N26" s="67">
        <v>1.28155</v>
      </c>
      <c r="O26" s="67">
        <f t="shared" si="0"/>
        <v>146.5912930889928</v>
      </c>
      <c r="P26" s="68">
        <f t="shared" si="1"/>
        <v>738.2276567253564</v>
      </c>
    </row>
    <row r="27" spans="1:16" ht="15">
      <c r="A27" s="3"/>
      <c r="C27" s="7">
        <v>496</v>
      </c>
      <c r="D27" s="6">
        <v>1902</v>
      </c>
      <c r="E27" s="7">
        <v>519</v>
      </c>
      <c r="F27" s="79">
        <v>1</v>
      </c>
      <c r="G27" s="36">
        <f>(SUM($F$2:F27)/110*100)</f>
        <v>30.909090909090907</v>
      </c>
      <c r="H27"/>
      <c r="L27" s="65">
        <f t="shared" si="2"/>
        <v>80</v>
      </c>
      <c r="M27" s="66">
        <v>0.2</v>
      </c>
      <c r="N27" s="67">
        <v>0.84162</v>
      </c>
      <c r="O27" s="67">
        <f t="shared" si="0"/>
        <v>96.26948936019518</v>
      </c>
      <c r="P27" s="68">
        <f t="shared" si="1"/>
        <v>687.9058529965588</v>
      </c>
    </row>
    <row r="28" spans="1:16" ht="15">
      <c r="A28" s="3"/>
      <c r="C28" s="7">
        <v>496</v>
      </c>
      <c r="D28" s="6">
        <v>1927</v>
      </c>
      <c r="E28" s="7">
        <v>522</v>
      </c>
      <c r="F28" s="79">
        <v>1</v>
      </c>
      <c r="G28" s="36">
        <f>(SUM($F$2:F28)/110*100)</f>
        <v>31.818181818181817</v>
      </c>
      <c r="H28"/>
      <c r="L28" s="65">
        <f t="shared" si="2"/>
        <v>70</v>
      </c>
      <c r="M28" s="66">
        <v>0.3</v>
      </c>
      <c r="N28" s="67">
        <v>0.5244</v>
      </c>
      <c r="O28" s="67">
        <f t="shared" si="0"/>
        <v>59.98398353233805</v>
      </c>
      <c r="P28" s="68">
        <f t="shared" si="1"/>
        <v>651.6203471687016</v>
      </c>
    </row>
    <row r="29" spans="1:16" ht="15">
      <c r="A29" s="3"/>
      <c r="C29" s="7">
        <v>498</v>
      </c>
      <c r="D29" s="6">
        <v>1938</v>
      </c>
      <c r="E29" s="7">
        <v>524</v>
      </c>
      <c r="F29" s="79">
        <v>1</v>
      </c>
      <c r="G29" s="36">
        <f>(SUM($F$2:F29)/110*100)</f>
        <v>32.72727272727273</v>
      </c>
      <c r="H29"/>
      <c r="L29" s="65">
        <f t="shared" si="2"/>
        <v>60</v>
      </c>
      <c r="M29" s="66">
        <v>0.4</v>
      </c>
      <c r="N29" s="67">
        <v>0.25335</v>
      </c>
      <c r="O29" s="67">
        <f t="shared" si="0"/>
        <v>28.97967625461069</v>
      </c>
      <c r="P29" s="68">
        <f t="shared" si="1"/>
        <v>620.6160398909743</v>
      </c>
    </row>
    <row r="30" spans="1:16" ht="15">
      <c r="A30" s="3"/>
      <c r="C30" s="7">
        <v>499</v>
      </c>
      <c r="D30" s="6">
        <v>1936</v>
      </c>
      <c r="E30" s="7">
        <v>525</v>
      </c>
      <c r="F30" s="79">
        <v>1</v>
      </c>
      <c r="G30" s="36">
        <f>(SUM($F$2:F30)/110*100)</f>
        <v>33.63636363636363</v>
      </c>
      <c r="H30"/>
      <c r="L30" s="65">
        <f t="shared" si="2"/>
        <v>50</v>
      </c>
      <c r="M30" s="66">
        <v>0.5</v>
      </c>
      <c r="N30" s="67">
        <v>0</v>
      </c>
      <c r="O30" s="67">
        <f t="shared" si="0"/>
        <v>0</v>
      </c>
      <c r="P30" s="68">
        <f t="shared" si="1"/>
        <v>591.6363636363636</v>
      </c>
    </row>
    <row r="31" spans="1:16" ht="15">
      <c r="A31" s="3"/>
      <c r="C31" s="7">
        <v>505</v>
      </c>
      <c r="D31" s="6">
        <v>1976</v>
      </c>
      <c r="E31" s="7">
        <v>528</v>
      </c>
      <c r="F31" s="79">
        <v>2</v>
      </c>
      <c r="G31" s="36">
        <f>(SUM($F$2:F31)/110*100)</f>
        <v>35.45454545454545</v>
      </c>
      <c r="H31"/>
      <c r="J31" s="22"/>
      <c r="K31" s="22"/>
      <c r="L31" s="65">
        <f t="shared" si="2"/>
        <v>40</v>
      </c>
      <c r="M31" s="66">
        <v>0.6</v>
      </c>
      <c r="N31" s="67">
        <v>0.25335</v>
      </c>
      <c r="O31" s="67">
        <f t="shared" si="0"/>
        <v>28.97967625461069</v>
      </c>
      <c r="P31" s="68">
        <f aca="true" t="shared" si="3" ref="P31:P36">$L$2-O31</f>
        <v>562.6566873817529</v>
      </c>
    </row>
    <row r="32" spans="1:16" ht="15">
      <c r="A32" s="3"/>
      <c r="C32" s="7">
        <v>508</v>
      </c>
      <c r="D32" s="6">
        <v>1908</v>
      </c>
      <c r="E32" s="7">
        <v>529</v>
      </c>
      <c r="F32" s="79">
        <v>1</v>
      </c>
      <c r="G32" s="36">
        <f>(SUM($F$2:F32)/110*100)</f>
        <v>36.36363636363637</v>
      </c>
      <c r="H32"/>
      <c r="L32" s="65">
        <f t="shared" si="2"/>
        <v>30.000000000000004</v>
      </c>
      <c r="M32" s="66">
        <v>0.7</v>
      </c>
      <c r="N32" s="67">
        <v>0.5244</v>
      </c>
      <c r="O32" s="67">
        <f t="shared" si="0"/>
        <v>59.98398353233805</v>
      </c>
      <c r="P32" s="68">
        <f t="shared" si="3"/>
        <v>531.6523801040256</v>
      </c>
    </row>
    <row r="33" spans="1:16" ht="15">
      <c r="A33" s="3"/>
      <c r="C33" s="7">
        <v>508</v>
      </c>
      <c r="D33" s="6">
        <v>1911</v>
      </c>
      <c r="E33" s="7">
        <v>530</v>
      </c>
      <c r="F33" s="79">
        <v>1</v>
      </c>
      <c r="G33" s="36">
        <f>(SUM($F$2:F33)/110*100)</f>
        <v>37.27272727272727</v>
      </c>
      <c r="H33"/>
      <c r="L33" s="65">
        <f t="shared" si="2"/>
        <v>19.999999999999996</v>
      </c>
      <c r="M33" s="66">
        <v>0.8</v>
      </c>
      <c r="N33" s="69">
        <v>0.84162</v>
      </c>
      <c r="O33" s="67">
        <f t="shared" si="0"/>
        <v>96.26948936019518</v>
      </c>
      <c r="P33" s="68">
        <f t="shared" si="3"/>
        <v>495.36687427616846</v>
      </c>
    </row>
    <row r="34" spans="1:16" ht="15">
      <c r="A34" s="3"/>
      <c r="C34" s="7">
        <v>508</v>
      </c>
      <c r="D34" s="6">
        <v>1919</v>
      </c>
      <c r="E34" s="7">
        <v>532</v>
      </c>
      <c r="F34" s="79">
        <v>1</v>
      </c>
      <c r="G34" s="36">
        <f>(SUM($F$2:F34)/110*100)</f>
        <v>38.18181818181819</v>
      </c>
      <c r="H34"/>
      <c r="L34" s="65">
        <f t="shared" si="2"/>
        <v>9.999999999999998</v>
      </c>
      <c r="M34" s="66">
        <v>0.9</v>
      </c>
      <c r="N34" s="67">
        <v>1.28155</v>
      </c>
      <c r="O34" s="67">
        <f t="shared" si="0"/>
        <v>146.5912930889928</v>
      </c>
      <c r="P34" s="68">
        <f t="shared" si="3"/>
        <v>445.0450705473708</v>
      </c>
    </row>
    <row r="35" spans="1:16" ht="15">
      <c r="A35" s="3"/>
      <c r="C35" s="7">
        <v>519</v>
      </c>
      <c r="D35" s="6">
        <v>1993</v>
      </c>
      <c r="E35" s="7">
        <v>536</v>
      </c>
      <c r="F35" s="79">
        <v>2</v>
      </c>
      <c r="G35" s="36">
        <f>(SUM($F$2:F35)/110*100)</f>
        <v>40</v>
      </c>
      <c r="H35"/>
      <c r="L35" s="65">
        <f t="shared" si="2"/>
        <v>5.000000000000004</v>
      </c>
      <c r="M35" s="66">
        <v>0.95</v>
      </c>
      <c r="N35" s="69">
        <v>1.64485</v>
      </c>
      <c r="O35" s="67">
        <f t="shared" si="0"/>
        <v>188.14770273296384</v>
      </c>
      <c r="P35" s="68">
        <f t="shared" si="3"/>
        <v>403.4886609033998</v>
      </c>
    </row>
    <row r="36" spans="1:16" ht="15.75" thickBot="1">
      <c r="A36" s="3"/>
      <c r="C36" s="7">
        <v>522</v>
      </c>
      <c r="D36" s="6">
        <v>1930</v>
      </c>
      <c r="E36" s="7">
        <v>545</v>
      </c>
      <c r="F36" s="79">
        <v>1</v>
      </c>
      <c r="G36" s="36">
        <f>(SUM($F$2:F36)/110*100)</f>
        <v>40.909090909090914</v>
      </c>
      <c r="H36"/>
      <c r="L36" s="70">
        <f t="shared" si="2"/>
        <v>1.0000000000000009</v>
      </c>
      <c r="M36" s="71">
        <v>0.99</v>
      </c>
      <c r="N36" s="72">
        <v>2.32635</v>
      </c>
      <c r="O36" s="73">
        <f t="shared" si="0"/>
        <v>266.10171641963126</v>
      </c>
      <c r="P36" s="74">
        <f t="shared" si="3"/>
        <v>325.53464721673237</v>
      </c>
    </row>
    <row r="37" spans="1:7" ht="15">
      <c r="A37" s="3"/>
      <c r="C37" s="7">
        <v>524</v>
      </c>
      <c r="D37" s="6">
        <v>1937</v>
      </c>
      <c r="E37" s="7">
        <v>551</v>
      </c>
      <c r="F37" s="79">
        <v>1</v>
      </c>
      <c r="G37" s="36">
        <f>(SUM($F$2:F37)/110*100)</f>
        <v>41.81818181818181</v>
      </c>
    </row>
    <row r="38" spans="1:7" ht="15">
      <c r="A38" s="3"/>
      <c r="C38" s="7">
        <v>525</v>
      </c>
      <c r="D38" s="6">
        <v>1928</v>
      </c>
      <c r="E38" s="7">
        <v>552</v>
      </c>
      <c r="F38" s="79">
        <v>1</v>
      </c>
      <c r="G38" s="36">
        <f>(SUM($F$2:F38)/110*100)</f>
        <v>42.72727272727273</v>
      </c>
    </row>
    <row r="39" spans="1:7" ht="15">
      <c r="A39" s="3"/>
      <c r="C39" s="7">
        <v>528</v>
      </c>
      <c r="D39" s="6">
        <v>1909</v>
      </c>
      <c r="E39" s="7">
        <v>554</v>
      </c>
      <c r="F39" s="79">
        <v>1</v>
      </c>
      <c r="G39" s="36">
        <f>(SUM($F$2:F39)/110*100)</f>
        <v>43.63636363636363</v>
      </c>
    </row>
    <row r="40" spans="1:7" ht="15">
      <c r="A40" s="3"/>
      <c r="C40" s="7">
        <v>528</v>
      </c>
      <c r="D40" s="6">
        <v>1918</v>
      </c>
      <c r="E40" s="7">
        <v>565</v>
      </c>
      <c r="F40" s="79">
        <v>1</v>
      </c>
      <c r="G40" s="36">
        <f>(SUM($F$2:F40)/110*100)</f>
        <v>44.54545454545455</v>
      </c>
    </row>
    <row r="41" spans="1:7" ht="15">
      <c r="A41" s="3"/>
      <c r="C41" s="7">
        <v>529</v>
      </c>
      <c r="D41" s="6">
        <v>1942</v>
      </c>
      <c r="E41" s="7">
        <v>566</v>
      </c>
      <c r="F41" s="79">
        <v>1</v>
      </c>
      <c r="G41" s="36">
        <f>(SUM($F$2:F41)/110*100)</f>
        <v>45.45454545454545</v>
      </c>
    </row>
    <row r="42" spans="1:7" ht="15">
      <c r="A42" s="3"/>
      <c r="C42" s="7">
        <v>530</v>
      </c>
      <c r="D42" s="6">
        <v>1953</v>
      </c>
      <c r="E42" s="7">
        <v>568</v>
      </c>
      <c r="F42" s="79">
        <v>1</v>
      </c>
      <c r="G42" s="36">
        <f>(SUM($F$2:F42)/110*100)</f>
        <v>46.36363636363636</v>
      </c>
    </row>
    <row r="43" spans="1:7" ht="15">
      <c r="A43" s="3"/>
      <c r="C43" s="7">
        <v>532</v>
      </c>
      <c r="D43" s="6">
        <v>1968</v>
      </c>
      <c r="E43" s="7">
        <v>582</v>
      </c>
      <c r="F43" s="79">
        <v>1</v>
      </c>
      <c r="G43" s="36">
        <f>(SUM($F$2:F43)/110*100)</f>
        <v>47.27272727272727</v>
      </c>
    </row>
    <row r="44" spans="1:7" ht="15">
      <c r="A44" s="3"/>
      <c r="C44" s="7">
        <v>536</v>
      </c>
      <c r="D44" s="6">
        <v>1906</v>
      </c>
      <c r="E44" s="7">
        <v>589</v>
      </c>
      <c r="F44" s="79">
        <v>1</v>
      </c>
      <c r="G44" s="36">
        <f>(SUM($F$2:F44)/110*100)</f>
        <v>48.18181818181818</v>
      </c>
    </row>
    <row r="45" spans="1:7" ht="15">
      <c r="A45" s="3"/>
      <c r="C45" s="12">
        <v>536</v>
      </c>
      <c r="D45" s="11">
        <v>1973</v>
      </c>
      <c r="E45" s="7">
        <v>591</v>
      </c>
      <c r="F45" s="79">
        <v>2</v>
      </c>
      <c r="G45" s="36">
        <f>(SUM($F$2:F45)/110*100)</f>
        <v>50</v>
      </c>
    </row>
    <row r="46" spans="1:7" ht="15">
      <c r="A46" s="3"/>
      <c r="C46" s="7">
        <v>545</v>
      </c>
      <c r="D46" s="6">
        <v>1925</v>
      </c>
      <c r="E46" s="7">
        <v>593</v>
      </c>
      <c r="F46" s="79">
        <v>1</v>
      </c>
      <c r="G46" s="36">
        <f>(SUM($F$2:F46)/110*100)</f>
        <v>50.90909090909091</v>
      </c>
    </row>
    <row r="47" spans="1:7" ht="15">
      <c r="A47" s="3"/>
      <c r="C47" s="7">
        <v>551</v>
      </c>
      <c r="D47" s="6">
        <v>1961</v>
      </c>
      <c r="E47" s="7">
        <v>597</v>
      </c>
      <c r="F47" s="79">
        <v>2</v>
      </c>
      <c r="G47" s="36">
        <f>(SUM($F$2:F47)/110*100)</f>
        <v>52.72727272727272</v>
      </c>
    </row>
    <row r="48" spans="1:7" ht="15">
      <c r="A48" s="3"/>
      <c r="C48" s="7">
        <v>552</v>
      </c>
      <c r="D48" s="6">
        <v>1992</v>
      </c>
      <c r="E48" s="7">
        <v>598</v>
      </c>
      <c r="F48" s="79">
        <v>1</v>
      </c>
      <c r="G48" s="36">
        <f>(SUM($F$2:F48)/110*100)</f>
        <v>53.63636363636364</v>
      </c>
    </row>
    <row r="49" spans="1:7" ht="15">
      <c r="A49" s="3"/>
      <c r="C49" s="7">
        <v>554</v>
      </c>
      <c r="D49" s="6">
        <v>1980</v>
      </c>
      <c r="E49" s="7">
        <v>604</v>
      </c>
      <c r="F49" s="79">
        <v>1</v>
      </c>
      <c r="G49" s="36">
        <f>(SUM($F$2:F49)/110*100)</f>
        <v>54.54545454545454</v>
      </c>
    </row>
    <row r="50" spans="1:7" ht="15">
      <c r="A50" s="3"/>
      <c r="C50" s="7">
        <v>565</v>
      </c>
      <c r="D50" s="6">
        <v>1932</v>
      </c>
      <c r="E50" s="7">
        <v>608</v>
      </c>
      <c r="F50" s="79">
        <v>4</v>
      </c>
      <c r="G50" s="36">
        <f>(SUM($F$2:F50)/110*100)</f>
        <v>58.18181818181818</v>
      </c>
    </row>
    <row r="51" spans="1:7" ht="15">
      <c r="A51" s="3"/>
      <c r="C51" s="7">
        <v>566</v>
      </c>
      <c r="D51" s="6">
        <v>1964</v>
      </c>
      <c r="E51" s="7">
        <v>612</v>
      </c>
      <c r="F51" s="79">
        <v>1</v>
      </c>
      <c r="G51" s="36">
        <f>(SUM($F$2:F51)/110*100)</f>
        <v>59.09090909090909</v>
      </c>
    </row>
    <row r="52" spans="1:7" ht="15">
      <c r="A52" s="3"/>
      <c r="C52" s="7">
        <v>568</v>
      </c>
      <c r="D52" s="6">
        <v>1914</v>
      </c>
      <c r="E52" s="7">
        <v>613</v>
      </c>
      <c r="F52" s="79">
        <v>1</v>
      </c>
      <c r="G52" s="36">
        <f>(SUM($F$2:F52)/110*100)</f>
        <v>60</v>
      </c>
    </row>
    <row r="53" spans="1:7" ht="15">
      <c r="A53" s="3"/>
      <c r="C53" s="7">
        <v>582</v>
      </c>
      <c r="D53" s="6">
        <v>1962</v>
      </c>
      <c r="E53" s="7">
        <v>619</v>
      </c>
      <c r="F53" s="79">
        <v>2</v>
      </c>
      <c r="G53" s="36">
        <f>(SUM($F$2:F53)/110*100)</f>
        <v>61.81818181818181</v>
      </c>
    </row>
    <row r="54" spans="1:7" ht="15">
      <c r="A54" s="3"/>
      <c r="C54" s="7">
        <v>589</v>
      </c>
      <c r="D54" s="6">
        <v>1943</v>
      </c>
      <c r="E54" s="7">
        <v>622</v>
      </c>
      <c r="F54" s="79">
        <v>1</v>
      </c>
      <c r="G54" s="36">
        <f>(SUM($F$2:F54)/110*100)</f>
        <v>62.727272727272734</v>
      </c>
    </row>
    <row r="55" spans="1:7" ht="15">
      <c r="A55" s="3"/>
      <c r="C55" s="7">
        <v>591</v>
      </c>
      <c r="D55" s="6">
        <v>1982</v>
      </c>
      <c r="E55" s="7">
        <v>624</v>
      </c>
      <c r="F55" s="79">
        <v>1</v>
      </c>
      <c r="G55" s="36">
        <f>(SUM($F$2:F55)/110*100)</f>
        <v>63.63636363636363</v>
      </c>
    </row>
    <row r="56" spans="1:7" ht="15">
      <c r="A56" s="3"/>
      <c r="C56" s="7">
        <v>591</v>
      </c>
      <c r="D56" s="6">
        <v>1995</v>
      </c>
      <c r="E56" s="7">
        <v>631</v>
      </c>
      <c r="F56" s="79">
        <v>1</v>
      </c>
      <c r="G56" s="36">
        <f>(SUM($F$2:F56)/110*100)</f>
        <v>64.54545454545455</v>
      </c>
    </row>
    <row r="57" spans="1:7" ht="15">
      <c r="A57" s="3"/>
      <c r="C57" s="7">
        <v>593</v>
      </c>
      <c r="D57" s="6">
        <v>1907</v>
      </c>
      <c r="E57" s="7">
        <v>633</v>
      </c>
      <c r="F57" s="79">
        <v>1</v>
      </c>
      <c r="G57" s="36">
        <f>(SUM($F$2:F57)/110*100)</f>
        <v>65.45454545454545</v>
      </c>
    </row>
    <row r="58" spans="1:7" ht="15">
      <c r="A58" s="3"/>
      <c r="C58" s="7">
        <v>597</v>
      </c>
      <c r="D58" s="6">
        <v>1967</v>
      </c>
      <c r="E58" s="7">
        <v>635</v>
      </c>
      <c r="F58" s="79">
        <v>1</v>
      </c>
      <c r="G58" s="36">
        <f>(SUM($F$2:F58)/110*100)</f>
        <v>66.36363636363637</v>
      </c>
    </row>
    <row r="59" spans="1:7" ht="15">
      <c r="A59" s="3"/>
      <c r="C59" s="7">
        <v>597</v>
      </c>
      <c r="D59" s="6">
        <v>1998</v>
      </c>
      <c r="E59" s="7">
        <v>652</v>
      </c>
      <c r="F59" s="79">
        <v>2</v>
      </c>
      <c r="G59" s="36">
        <f>(SUM($F$2:F59)/110*100)</f>
        <v>68.18181818181817</v>
      </c>
    </row>
    <row r="60" spans="1:7" ht="15">
      <c r="A60" s="3"/>
      <c r="C60" s="7">
        <v>598</v>
      </c>
      <c r="D60" s="6">
        <v>1960</v>
      </c>
      <c r="E60" s="7">
        <v>657</v>
      </c>
      <c r="F60" s="79">
        <v>1</v>
      </c>
      <c r="G60" s="36">
        <f>(SUM($F$2:F60)/110*100)</f>
        <v>69.0909090909091</v>
      </c>
    </row>
    <row r="61" spans="1:7" ht="15">
      <c r="A61" s="3"/>
      <c r="C61" s="7">
        <v>604</v>
      </c>
      <c r="D61" s="6">
        <v>1939</v>
      </c>
      <c r="E61" s="7">
        <v>658</v>
      </c>
      <c r="F61" s="79">
        <v>1</v>
      </c>
      <c r="G61" s="36">
        <f>(SUM($F$2:F61)/110*100)</f>
        <v>70</v>
      </c>
    </row>
    <row r="62" spans="1:7" ht="15">
      <c r="A62" s="3"/>
      <c r="C62" s="7">
        <v>608</v>
      </c>
      <c r="D62" s="6">
        <v>1912</v>
      </c>
      <c r="E62" s="7">
        <v>663</v>
      </c>
      <c r="F62" s="79">
        <v>1</v>
      </c>
      <c r="G62" s="36">
        <f>(SUM($F$2:F62)/110*100)</f>
        <v>70.9090909090909</v>
      </c>
    </row>
    <row r="63" spans="1:7" ht="15">
      <c r="A63" s="3"/>
      <c r="C63" s="12">
        <v>608</v>
      </c>
      <c r="D63" s="11">
        <v>1987</v>
      </c>
      <c r="E63" s="7">
        <v>664</v>
      </c>
      <c r="F63" s="79">
        <v>1</v>
      </c>
      <c r="G63" s="36">
        <f>(SUM($F$2:F63)/110*100)</f>
        <v>71.81818181818181</v>
      </c>
    </row>
    <row r="64" spans="1:7" ht="15">
      <c r="A64" s="3"/>
      <c r="C64" s="7">
        <v>608</v>
      </c>
      <c r="D64" s="6">
        <v>1996</v>
      </c>
      <c r="E64" s="7">
        <v>666</v>
      </c>
      <c r="F64" s="79">
        <v>1</v>
      </c>
      <c r="G64" s="36">
        <f>(SUM($F$2:F64)/110*100)</f>
        <v>72.72727272727273</v>
      </c>
    </row>
    <row r="65" spans="1:7" ht="15">
      <c r="A65" s="3"/>
      <c r="C65" s="12">
        <v>608</v>
      </c>
      <c r="D65" s="11">
        <v>2001</v>
      </c>
      <c r="E65" s="7">
        <v>669</v>
      </c>
      <c r="F65" s="79">
        <v>1</v>
      </c>
      <c r="G65" s="36">
        <f>(SUM($F$2:F65)/110*100)</f>
        <v>73.63636363636363</v>
      </c>
    </row>
    <row r="66" spans="1:7" ht="15">
      <c r="A66" s="3"/>
      <c r="C66" s="7">
        <v>612</v>
      </c>
      <c r="D66" s="6">
        <v>1903</v>
      </c>
      <c r="E66" s="7">
        <v>673</v>
      </c>
      <c r="F66" s="79">
        <v>1</v>
      </c>
      <c r="G66" s="36">
        <f>(SUM($F$2:F66)/110*100)</f>
        <v>74.54545454545455</v>
      </c>
    </row>
    <row r="67" spans="1:7" ht="15">
      <c r="A67" s="3"/>
      <c r="C67" s="7">
        <v>613</v>
      </c>
      <c r="D67" s="6">
        <v>1917</v>
      </c>
      <c r="E67" s="7">
        <v>676</v>
      </c>
      <c r="F67" s="79">
        <v>1</v>
      </c>
      <c r="G67" s="36">
        <f>(SUM($F$2:F67)/110*100)</f>
        <v>75.45454545454545</v>
      </c>
    </row>
    <row r="68" spans="1:7" ht="15">
      <c r="A68" s="3"/>
      <c r="C68" s="7">
        <v>619</v>
      </c>
      <c r="D68" s="6">
        <v>1951</v>
      </c>
      <c r="E68" s="7">
        <v>677</v>
      </c>
      <c r="F68" s="79">
        <v>1</v>
      </c>
      <c r="G68" s="36">
        <f>(SUM($F$2:F68)/110*100)</f>
        <v>76.36363636363637</v>
      </c>
    </row>
    <row r="69" spans="1:7" ht="15">
      <c r="A69" s="3"/>
      <c r="C69" s="7">
        <v>619</v>
      </c>
      <c r="D69" s="6">
        <v>2000</v>
      </c>
      <c r="E69" s="7">
        <v>678</v>
      </c>
      <c r="F69" s="79">
        <v>1</v>
      </c>
      <c r="G69" s="36">
        <f>(SUM($F$2:F69)/110*100)</f>
        <v>77.27272727272727</v>
      </c>
    </row>
    <row r="70" spans="1:7" ht="15">
      <c r="A70" s="3"/>
      <c r="C70" s="7">
        <v>622</v>
      </c>
      <c r="D70" s="6">
        <v>1924</v>
      </c>
      <c r="E70" s="7">
        <v>684</v>
      </c>
      <c r="F70" s="79">
        <v>1</v>
      </c>
      <c r="G70" s="36">
        <f>(SUM($F$2:F70)/110*100)</f>
        <v>78.18181818181819</v>
      </c>
    </row>
    <row r="71" spans="1:7" ht="15">
      <c r="A71" s="3"/>
      <c r="C71" s="7">
        <v>624</v>
      </c>
      <c r="D71" s="6">
        <v>1963</v>
      </c>
      <c r="E71" s="12">
        <v>686</v>
      </c>
      <c r="F71" s="79">
        <v>1</v>
      </c>
      <c r="G71" s="36">
        <f>(SUM($F$2:F71)/110*100)</f>
        <v>79.0909090909091</v>
      </c>
    </row>
    <row r="72" spans="1:7" ht="15">
      <c r="A72" s="3"/>
      <c r="C72" s="7">
        <v>631</v>
      </c>
      <c r="D72" s="6">
        <v>1999</v>
      </c>
      <c r="E72" s="7">
        <v>690</v>
      </c>
      <c r="F72" s="79">
        <v>1</v>
      </c>
      <c r="G72" s="36">
        <f>(SUM($F$2:F72)/110*100)</f>
        <v>80</v>
      </c>
    </row>
    <row r="73" spans="1:7" ht="15">
      <c r="A73" s="3"/>
      <c r="C73" s="7">
        <v>633</v>
      </c>
      <c r="D73" s="6">
        <v>1977</v>
      </c>
      <c r="E73" s="7">
        <v>692</v>
      </c>
      <c r="F73" s="79">
        <v>1</v>
      </c>
      <c r="G73" s="36">
        <f>(SUM($F$2:F73)/110*100)</f>
        <v>80.9090909090909</v>
      </c>
    </row>
    <row r="74" spans="1:7" ht="15">
      <c r="A74" s="3"/>
      <c r="C74" s="7">
        <v>635</v>
      </c>
      <c r="D74" s="6">
        <v>2005</v>
      </c>
      <c r="E74" s="7">
        <v>708</v>
      </c>
      <c r="F74" s="79">
        <v>1</v>
      </c>
      <c r="G74" s="36">
        <f>(SUM($F$2:F74)/110*100)</f>
        <v>81.81818181818183</v>
      </c>
    </row>
    <row r="75" spans="1:7" ht="15">
      <c r="A75" s="3"/>
      <c r="C75" s="7">
        <v>652</v>
      </c>
      <c r="D75" s="6">
        <v>1915</v>
      </c>
      <c r="E75" s="7">
        <v>709</v>
      </c>
      <c r="F75" s="79">
        <v>1</v>
      </c>
      <c r="G75" s="36">
        <f>(SUM($F$2:F75)/110*100)</f>
        <v>82.72727272727273</v>
      </c>
    </row>
    <row r="76" spans="1:7" ht="15">
      <c r="A76" s="3"/>
      <c r="C76" s="7">
        <v>652</v>
      </c>
      <c r="D76" s="6">
        <v>1946</v>
      </c>
      <c r="E76" s="7">
        <v>712</v>
      </c>
      <c r="F76" s="79">
        <v>1</v>
      </c>
      <c r="G76" s="36">
        <f>(SUM($F$2:F76)/110*100)</f>
        <v>83.63636363636363</v>
      </c>
    </row>
    <row r="77" spans="1:7" ht="15">
      <c r="A77" s="3"/>
      <c r="C77" s="7">
        <v>657</v>
      </c>
      <c r="D77" s="6">
        <v>1920</v>
      </c>
      <c r="E77" s="7">
        <v>714</v>
      </c>
      <c r="F77" s="79">
        <v>1</v>
      </c>
      <c r="G77" s="36">
        <f>(SUM($F$2:F77)/110*100)</f>
        <v>84.54545454545455</v>
      </c>
    </row>
    <row r="78" spans="1:7" ht="15">
      <c r="A78" s="3"/>
      <c r="C78" s="7">
        <v>658</v>
      </c>
      <c r="D78" s="6">
        <v>1957</v>
      </c>
      <c r="E78" s="7">
        <v>715</v>
      </c>
      <c r="F78" s="79">
        <v>1</v>
      </c>
      <c r="G78" s="36">
        <f>(SUM($F$2:F78)/110*100)</f>
        <v>85.45454545454545</v>
      </c>
    </row>
    <row r="79" spans="1:7" ht="15">
      <c r="A79" s="3"/>
      <c r="C79" s="7">
        <v>663</v>
      </c>
      <c r="D79" s="6">
        <v>1979</v>
      </c>
      <c r="E79" s="7">
        <v>716</v>
      </c>
      <c r="F79" s="79">
        <v>1</v>
      </c>
      <c r="G79" s="36">
        <f>(SUM($F$2:F79)/110*100)</f>
        <v>86.36363636363636</v>
      </c>
    </row>
    <row r="80" spans="1:7" ht="15">
      <c r="A80" s="3"/>
      <c r="C80" s="7">
        <v>664</v>
      </c>
      <c r="D80" s="6">
        <v>1910</v>
      </c>
      <c r="E80" s="7">
        <v>723</v>
      </c>
      <c r="F80" s="79">
        <v>1</v>
      </c>
      <c r="G80" s="36">
        <f>(SUM($F$2:F80)/110*100)</f>
        <v>87.27272727272727</v>
      </c>
    </row>
    <row r="81" spans="1:7" ht="15">
      <c r="A81" s="3"/>
      <c r="C81" s="7">
        <v>666</v>
      </c>
      <c r="D81" s="6">
        <v>1952</v>
      </c>
      <c r="E81" s="7">
        <v>724</v>
      </c>
      <c r="F81" s="79">
        <v>1</v>
      </c>
      <c r="G81" s="36">
        <f>(SUM($F$2:F81)/110*100)</f>
        <v>88.18181818181819</v>
      </c>
    </row>
    <row r="82" spans="1:7" ht="15">
      <c r="A82" s="3"/>
      <c r="C82" s="7">
        <v>669</v>
      </c>
      <c r="D82" s="6">
        <v>1970</v>
      </c>
      <c r="E82" s="7">
        <v>733</v>
      </c>
      <c r="F82" s="79">
        <v>1</v>
      </c>
      <c r="G82" s="36">
        <f>(SUM($F$2:F82)/110*100)</f>
        <v>89.0909090909091</v>
      </c>
    </row>
    <row r="83" spans="1:7" ht="15">
      <c r="A83" s="3"/>
      <c r="C83" s="7">
        <v>673</v>
      </c>
      <c r="D83" s="6">
        <v>1994</v>
      </c>
      <c r="E83" s="7">
        <v>738</v>
      </c>
      <c r="F83" s="79">
        <v>1</v>
      </c>
      <c r="G83" s="36">
        <f>(SUM($F$2:F83)/110*100)</f>
        <v>90</v>
      </c>
    </row>
    <row r="84" spans="1:7" ht="15">
      <c r="A84" s="3"/>
      <c r="C84" s="7">
        <v>676</v>
      </c>
      <c r="D84" s="6">
        <v>1955</v>
      </c>
      <c r="E84" s="7">
        <v>754</v>
      </c>
      <c r="F84" s="79">
        <v>1</v>
      </c>
      <c r="G84" s="36">
        <f>(SUM($F$2:F84)/110*100)</f>
        <v>90.9090909090909</v>
      </c>
    </row>
    <row r="85" spans="1:7" ht="15">
      <c r="A85" s="3"/>
      <c r="C85" s="7">
        <v>677</v>
      </c>
      <c r="D85" s="6">
        <v>1959</v>
      </c>
      <c r="E85" s="7">
        <v>756</v>
      </c>
      <c r="F85" s="79">
        <v>1</v>
      </c>
      <c r="G85" s="36">
        <f>(SUM($F$2:F85)/110*100)</f>
        <v>91.81818181818183</v>
      </c>
    </row>
    <row r="86" spans="1:7" ht="15">
      <c r="A86" s="3"/>
      <c r="C86" s="7">
        <v>678</v>
      </c>
      <c r="D86" s="6">
        <v>1958</v>
      </c>
      <c r="E86" s="7">
        <v>759</v>
      </c>
      <c r="F86" s="79">
        <v>1</v>
      </c>
      <c r="G86" s="36">
        <f>(SUM($F$2:F86)/110*100)</f>
        <v>92.72727272727272</v>
      </c>
    </row>
    <row r="87" spans="1:7" ht="15">
      <c r="A87" s="3"/>
      <c r="C87" s="7">
        <v>684</v>
      </c>
      <c r="D87" s="6">
        <v>1923</v>
      </c>
      <c r="E87" s="7">
        <v>764</v>
      </c>
      <c r="F87" s="79">
        <v>1</v>
      </c>
      <c r="G87" s="36">
        <f>(SUM($F$2:F87)/110*100)</f>
        <v>93.63636363636364</v>
      </c>
    </row>
    <row r="88" spans="1:7" ht="15">
      <c r="A88" s="3"/>
      <c r="C88" s="12">
        <v>686</v>
      </c>
      <c r="D88" s="11">
        <v>1974</v>
      </c>
      <c r="E88" s="7">
        <v>776</v>
      </c>
      <c r="F88" s="79">
        <v>1</v>
      </c>
      <c r="G88" s="36">
        <f>(SUM($F$2:F88)/110*100)</f>
        <v>94.54545454545455</v>
      </c>
    </row>
    <row r="89" spans="1:8" s="23" customFormat="1" ht="15">
      <c r="A89" s="10"/>
      <c r="C89" s="7">
        <v>690</v>
      </c>
      <c r="D89" s="6">
        <v>1926</v>
      </c>
      <c r="E89" s="7">
        <v>783</v>
      </c>
      <c r="F89" s="79">
        <v>1</v>
      </c>
      <c r="G89" s="36">
        <f>(SUM($F$2:F89)/110*100)</f>
        <v>95.45454545454545</v>
      </c>
      <c r="H89" s="24"/>
    </row>
    <row r="90" spans="1:7" ht="15">
      <c r="A90" s="3"/>
      <c r="C90" s="7">
        <v>692</v>
      </c>
      <c r="D90" s="6">
        <v>2007</v>
      </c>
      <c r="E90" s="7">
        <v>807</v>
      </c>
      <c r="F90" s="79">
        <v>1</v>
      </c>
      <c r="G90" s="36">
        <f>(SUM($F$2:F90)/110*100)</f>
        <v>96.36363636363636</v>
      </c>
    </row>
    <row r="91" spans="1:7" ht="15">
      <c r="A91" s="3"/>
      <c r="C91" s="7">
        <v>708</v>
      </c>
      <c r="D91" s="6">
        <v>1949</v>
      </c>
      <c r="E91" s="7">
        <v>827</v>
      </c>
      <c r="F91" s="79">
        <v>1</v>
      </c>
      <c r="G91" s="36">
        <f>(SUM($F$2:F91)/110*100)</f>
        <v>97.27272727272728</v>
      </c>
    </row>
    <row r="92" spans="1:8" s="23" customFormat="1" ht="15">
      <c r="A92" s="10"/>
      <c r="C92" s="7">
        <v>709</v>
      </c>
      <c r="D92" s="6">
        <v>1966</v>
      </c>
      <c r="E92" s="7">
        <v>845</v>
      </c>
      <c r="F92" s="79">
        <v>1</v>
      </c>
      <c r="G92" s="36">
        <f>(SUM($F$2:F92)/110*100)</f>
        <v>98.18181818181819</v>
      </c>
      <c r="H92" s="24"/>
    </row>
    <row r="93" spans="1:7" ht="15">
      <c r="A93" s="3"/>
      <c r="C93" s="7">
        <v>712</v>
      </c>
      <c r="D93" s="6">
        <v>1985</v>
      </c>
      <c r="E93" s="12">
        <v>848</v>
      </c>
      <c r="F93" s="79">
        <v>1</v>
      </c>
      <c r="G93" s="36">
        <f>(SUM($F$2:F93)/110*100)</f>
        <v>99.0909090909091</v>
      </c>
    </row>
    <row r="94" spans="1:7" ht="15">
      <c r="A94" s="3"/>
      <c r="C94" s="7">
        <v>714</v>
      </c>
      <c r="D94" s="6">
        <v>1981</v>
      </c>
      <c r="E94" s="15">
        <v>860</v>
      </c>
      <c r="F94" s="79">
        <v>1</v>
      </c>
      <c r="G94" s="36">
        <f>(SUM($F$2:F94)/110*100)</f>
        <v>100</v>
      </c>
    </row>
    <row r="95" spans="1:6" ht="15">
      <c r="A95" s="3"/>
      <c r="C95" s="7">
        <v>715</v>
      </c>
      <c r="D95" s="6">
        <v>1948</v>
      </c>
      <c r="F95" s="3"/>
    </row>
    <row r="96" spans="1:4" ht="15">
      <c r="A96" s="3"/>
      <c r="C96" s="7">
        <v>716</v>
      </c>
      <c r="D96" s="6">
        <v>2009</v>
      </c>
    </row>
    <row r="97" spans="1:4" ht="15">
      <c r="A97" s="3"/>
      <c r="C97" s="7">
        <v>723</v>
      </c>
      <c r="D97" s="6">
        <v>1988</v>
      </c>
    </row>
    <row r="98" spans="1:4" ht="15">
      <c r="A98" s="3"/>
      <c r="C98" s="7">
        <v>724</v>
      </c>
      <c r="D98" s="6">
        <v>1940</v>
      </c>
    </row>
    <row r="99" spans="1:4" ht="15">
      <c r="A99" s="3"/>
      <c r="C99" s="7">
        <v>733</v>
      </c>
      <c r="D99" s="6">
        <v>1945</v>
      </c>
    </row>
    <row r="100" spans="1:4" ht="15">
      <c r="A100" s="3"/>
      <c r="C100" s="7">
        <v>738</v>
      </c>
      <c r="D100" s="6">
        <v>1941</v>
      </c>
    </row>
    <row r="101" spans="1:4" ht="15">
      <c r="A101" s="3"/>
      <c r="C101" s="7">
        <v>754</v>
      </c>
      <c r="D101" s="6">
        <v>1944</v>
      </c>
    </row>
    <row r="102" spans="1:4" ht="15">
      <c r="A102" s="3"/>
      <c r="C102" s="7">
        <v>756</v>
      </c>
      <c r="D102" s="6">
        <v>1997</v>
      </c>
    </row>
    <row r="103" spans="1:7" ht="15">
      <c r="A103" s="8"/>
      <c r="C103" s="7">
        <v>759</v>
      </c>
      <c r="D103" s="6">
        <v>1947</v>
      </c>
      <c r="G103" s="23"/>
    </row>
    <row r="104" spans="1:7" ht="15">
      <c r="A104" s="8"/>
      <c r="C104" s="7">
        <v>764</v>
      </c>
      <c r="D104" s="6">
        <v>1956</v>
      </c>
      <c r="G104" s="23"/>
    </row>
    <row r="105" spans="1:4" ht="15">
      <c r="A105" s="3"/>
      <c r="C105" s="7">
        <v>776</v>
      </c>
      <c r="D105" s="6">
        <v>1975</v>
      </c>
    </row>
    <row r="106" spans="1:4" ht="15">
      <c r="A106" s="3"/>
      <c r="C106" s="7">
        <v>783</v>
      </c>
      <c r="D106" s="6">
        <v>1991</v>
      </c>
    </row>
    <row r="107" spans="1:4" ht="15">
      <c r="A107" s="3"/>
      <c r="C107" s="7">
        <v>807</v>
      </c>
      <c r="D107" s="6">
        <v>1954</v>
      </c>
    </row>
    <row r="108" spans="1:8" ht="15">
      <c r="A108" s="13"/>
      <c r="C108" s="7">
        <v>827</v>
      </c>
      <c r="D108" s="6">
        <v>2010</v>
      </c>
      <c r="G108" s="18"/>
      <c r="H108" s="28"/>
    </row>
    <row r="109" spans="1:4" ht="15">
      <c r="A109" s="3"/>
      <c r="C109" s="7">
        <v>845</v>
      </c>
      <c r="D109" s="6">
        <v>1965</v>
      </c>
    </row>
    <row r="110" spans="1:4" ht="15">
      <c r="A110" s="3"/>
      <c r="C110" s="12">
        <v>848</v>
      </c>
      <c r="D110" s="11">
        <v>2002</v>
      </c>
    </row>
    <row r="111" spans="1:4" ht="15">
      <c r="A111" s="3"/>
      <c r="C111" s="15">
        <v>860</v>
      </c>
      <c r="D111" s="14">
        <v>2006</v>
      </c>
    </row>
    <row r="112" spans="1:9" ht="15">
      <c r="A112" s="3"/>
      <c r="C112" s="3"/>
      <c r="I112" s="1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4:7" ht="15">
      <c r="D1" t="s">
        <v>12</v>
      </c>
      <c r="E1" t="s">
        <v>13</v>
      </c>
      <c r="F1" s="42" t="s">
        <v>4</v>
      </c>
      <c r="G1" s="37" t="s">
        <v>5</v>
      </c>
    </row>
    <row r="2" spans="1:12" ht="15">
      <c r="A2" s="3"/>
      <c r="B2" s="3"/>
      <c r="C2" s="12">
        <v>138</v>
      </c>
      <c r="D2" s="11">
        <v>1990</v>
      </c>
      <c r="E2" s="12">
        <v>138</v>
      </c>
      <c r="F2" s="79">
        <v>1</v>
      </c>
      <c r="G2" s="35">
        <f>F2/110*100</f>
        <v>0.9090909090909091</v>
      </c>
      <c r="K2" t="s">
        <v>6</v>
      </c>
      <c r="L2" s="45">
        <f>AVERAGE(C2:C111)</f>
        <v>483.03636363636366</v>
      </c>
    </row>
    <row r="3" spans="1:12" ht="15">
      <c r="A3" s="3"/>
      <c r="B3" s="3"/>
      <c r="C3" s="7">
        <v>171</v>
      </c>
      <c r="D3" s="6">
        <v>1961</v>
      </c>
      <c r="E3" s="7">
        <v>171</v>
      </c>
      <c r="F3" s="79">
        <v>1</v>
      </c>
      <c r="G3" s="36">
        <f>(SUM($F$2:F3)/110*100)</f>
        <v>1.8181818181818181</v>
      </c>
      <c r="K3" t="s">
        <v>7</v>
      </c>
      <c r="L3" s="45">
        <f>STDEV(C2:C111)</f>
        <v>154.70800713891342</v>
      </c>
    </row>
    <row r="4" spans="1:7" ht="15">
      <c r="A4" s="3"/>
      <c r="B4" s="3"/>
      <c r="C4" s="7">
        <v>172</v>
      </c>
      <c r="D4" s="6">
        <v>1936</v>
      </c>
      <c r="E4" s="7">
        <v>172</v>
      </c>
      <c r="F4" s="79">
        <v>1</v>
      </c>
      <c r="G4" s="36">
        <f>(SUM($F$2:F4)/110*100)</f>
        <v>2.727272727272727</v>
      </c>
    </row>
    <row r="5" spans="1:7" ht="15">
      <c r="A5" s="3"/>
      <c r="B5" s="3"/>
      <c r="C5" s="7">
        <v>176</v>
      </c>
      <c r="D5" s="6">
        <v>1921</v>
      </c>
      <c r="E5" s="7">
        <v>176</v>
      </c>
      <c r="F5" s="79">
        <v>1</v>
      </c>
      <c r="G5" s="36">
        <f>(SUM($F$2:F5)/110*100)</f>
        <v>3.6363636363636362</v>
      </c>
    </row>
    <row r="6" spans="1:7" ht="15">
      <c r="A6" s="3"/>
      <c r="B6" s="3"/>
      <c r="C6" s="12">
        <v>185</v>
      </c>
      <c r="D6" s="11">
        <v>1992</v>
      </c>
      <c r="E6" s="12">
        <v>185</v>
      </c>
      <c r="F6" s="79">
        <v>1</v>
      </c>
      <c r="G6" s="36">
        <f>(SUM($F$2:F6)/110*100)</f>
        <v>4.545454545454546</v>
      </c>
    </row>
    <row r="7" spans="1:7" ht="15">
      <c r="A7" s="3"/>
      <c r="B7" s="3"/>
      <c r="C7" s="7">
        <v>192</v>
      </c>
      <c r="D7" s="6">
        <v>1934</v>
      </c>
      <c r="E7" s="7">
        <v>192</v>
      </c>
      <c r="F7" s="79">
        <v>2</v>
      </c>
      <c r="G7" s="36">
        <f>(SUM($F$2:F7)/110*100)</f>
        <v>6.363636363636363</v>
      </c>
    </row>
    <row r="8" spans="1:7" ht="15">
      <c r="A8" s="3"/>
      <c r="B8" s="3"/>
      <c r="C8" s="7">
        <v>192</v>
      </c>
      <c r="D8" s="6">
        <v>1983</v>
      </c>
      <c r="E8" s="7">
        <v>199</v>
      </c>
      <c r="F8" s="79">
        <v>1</v>
      </c>
      <c r="G8" s="36">
        <f>(SUM($F$2:F8)/110*100)</f>
        <v>7.2727272727272725</v>
      </c>
    </row>
    <row r="9" spans="1:7" ht="15">
      <c r="A9" s="3"/>
      <c r="B9" s="3"/>
      <c r="C9" s="7">
        <v>199</v>
      </c>
      <c r="D9" s="6">
        <v>1994</v>
      </c>
      <c r="E9" s="7">
        <v>224</v>
      </c>
      <c r="F9" s="79">
        <v>1</v>
      </c>
      <c r="G9" s="36">
        <f>(SUM($F$2:F9)/110*100)</f>
        <v>8.181818181818182</v>
      </c>
    </row>
    <row r="10" spans="1:7" ht="15">
      <c r="A10" s="3"/>
      <c r="B10" s="3"/>
      <c r="C10" s="7">
        <v>224</v>
      </c>
      <c r="D10" s="6">
        <v>1984</v>
      </c>
      <c r="E10" s="7">
        <v>226</v>
      </c>
      <c r="F10" s="79">
        <v>1</v>
      </c>
      <c r="G10" s="36">
        <f>(SUM($F$2:F10)/110*100)</f>
        <v>9.090909090909092</v>
      </c>
    </row>
    <row r="11" spans="1:7" ht="15">
      <c r="A11" s="3"/>
      <c r="B11" s="3"/>
      <c r="C11" s="7">
        <v>226</v>
      </c>
      <c r="D11" s="6">
        <v>1949</v>
      </c>
      <c r="E11" s="7">
        <v>264</v>
      </c>
      <c r="F11" s="79">
        <v>1</v>
      </c>
      <c r="G11" s="36">
        <f>(SUM($F$2:F11)/110*100)</f>
        <v>10</v>
      </c>
    </row>
    <row r="12" spans="1:7" ht="15">
      <c r="A12" s="3"/>
      <c r="B12" s="3"/>
      <c r="C12" s="7">
        <v>264</v>
      </c>
      <c r="D12" s="6">
        <v>1943</v>
      </c>
      <c r="E12" s="7">
        <v>266</v>
      </c>
      <c r="F12" s="79">
        <v>1</v>
      </c>
      <c r="G12" s="36">
        <f>(SUM($F$2:F12)/110*100)</f>
        <v>10.909090909090908</v>
      </c>
    </row>
    <row r="13" spans="1:7" ht="15">
      <c r="A13" s="3"/>
      <c r="B13" s="3"/>
      <c r="C13" s="7">
        <v>266</v>
      </c>
      <c r="D13" s="6">
        <v>1918</v>
      </c>
      <c r="E13" s="7">
        <v>286</v>
      </c>
      <c r="F13" s="79">
        <v>1</v>
      </c>
      <c r="G13" s="36">
        <f>(SUM($F$2:F13)/110*100)</f>
        <v>11.818181818181818</v>
      </c>
    </row>
    <row r="14" spans="1:7" ht="15">
      <c r="A14" s="3"/>
      <c r="B14" s="3"/>
      <c r="C14" s="7">
        <v>286</v>
      </c>
      <c r="D14" s="6">
        <v>1903</v>
      </c>
      <c r="E14" s="12">
        <v>300</v>
      </c>
      <c r="F14" s="79">
        <v>1</v>
      </c>
      <c r="G14" s="36">
        <f>(SUM($F$2:F14)/110*100)</f>
        <v>12.727272727272727</v>
      </c>
    </row>
    <row r="15" spans="1:7" ht="15">
      <c r="A15" s="3"/>
      <c r="B15" s="3"/>
      <c r="C15" s="12">
        <v>300</v>
      </c>
      <c r="D15" s="11">
        <v>1976</v>
      </c>
      <c r="E15" s="7">
        <v>308</v>
      </c>
      <c r="F15" s="79">
        <v>1</v>
      </c>
      <c r="G15" s="36">
        <f>(SUM($F$2:F15)/110*100)</f>
        <v>13.636363636363635</v>
      </c>
    </row>
    <row r="16" spans="1:7" ht="15">
      <c r="A16" s="3"/>
      <c r="B16" s="3"/>
      <c r="C16" s="7">
        <v>308</v>
      </c>
      <c r="D16" s="6">
        <v>1902</v>
      </c>
      <c r="E16" s="12">
        <v>312</v>
      </c>
      <c r="F16" s="79">
        <v>1</v>
      </c>
      <c r="G16" s="36">
        <f>(SUM($F$2:F16)/110*100)</f>
        <v>14.545454545454545</v>
      </c>
    </row>
    <row r="17" spans="1:7" ht="15">
      <c r="A17" s="3"/>
      <c r="B17" s="3"/>
      <c r="C17" s="12">
        <v>312</v>
      </c>
      <c r="D17" s="11">
        <v>2003</v>
      </c>
      <c r="E17" s="7">
        <v>324</v>
      </c>
      <c r="F17" s="79">
        <v>1</v>
      </c>
      <c r="G17" s="36">
        <f>(SUM($F$2:F17)/110*100)</f>
        <v>15.454545454545453</v>
      </c>
    </row>
    <row r="18" spans="1:7" ht="15">
      <c r="A18" s="3"/>
      <c r="B18" s="3"/>
      <c r="C18" s="7">
        <v>324</v>
      </c>
      <c r="D18" s="6">
        <v>1928</v>
      </c>
      <c r="E18" s="7">
        <v>326</v>
      </c>
      <c r="F18" s="79">
        <v>1</v>
      </c>
      <c r="G18" s="36">
        <f>(SUM($F$2:F18)/110*100)</f>
        <v>16.363636363636363</v>
      </c>
    </row>
    <row r="19" spans="1:7" ht="15.75" thickBot="1">
      <c r="A19" s="3"/>
      <c r="B19" s="3"/>
      <c r="C19" s="7">
        <v>326</v>
      </c>
      <c r="D19" s="6">
        <v>1907</v>
      </c>
      <c r="E19" s="7">
        <v>340</v>
      </c>
      <c r="F19" s="79">
        <v>2</v>
      </c>
      <c r="G19" s="36">
        <f>(SUM($F$2:F19)/110*100)</f>
        <v>18.181818181818183</v>
      </c>
    </row>
    <row r="20" spans="1:16" ht="15">
      <c r="A20" s="3"/>
      <c r="B20" s="3"/>
      <c r="C20" s="7">
        <v>340</v>
      </c>
      <c r="D20" s="6">
        <v>1901</v>
      </c>
      <c r="E20" s="12">
        <v>346</v>
      </c>
      <c r="F20" s="79">
        <v>1</v>
      </c>
      <c r="G20" s="36">
        <f>(SUM($F$2:F20)/110*100)</f>
        <v>19.090909090909093</v>
      </c>
      <c r="L20" s="75" t="s">
        <v>5</v>
      </c>
      <c r="M20" s="62" t="s">
        <v>10</v>
      </c>
      <c r="N20" s="62" t="s">
        <v>9</v>
      </c>
      <c r="O20" s="63" t="s">
        <v>11</v>
      </c>
      <c r="P20" s="64" t="s">
        <v>8</v>
      </c>
    </row>
    <row r="21" spans="1:16" ht="15">
      <c r="A21" s="3"/>
      <c r="B21" s="3"/>
      <c r="C21" s="7">
        <v>340</v>
      </c>
      <c r="D21" s="6">
        <v>1930</v>
      </c>
      <c r="E21" s="7">
        <v>350</v>
      </c>
      <c r="F21" s="79">
        <v>2</v>
      </c>
      <c r="G21" s="36">
        <f>(SUM($F$2:F21)/110*100)</f>
        <v>20.909090909090907</v>
      </c>
      <c r="L21" s="80"/>
      <c r="M21" s="67"/>
      <c r="N21" s="67"/>
      <c r="O21" s="81"/>
      <c r="P21" s="82"/>
    </row>
    <row r="22" spans="1:16" ht="15">
      <c r="A22" s="3"/>
      <c r="B22" s="3"/>
      <c r="C22" s="12">
        <v>346</v>
      </c>
      <c r="D22" s="11">
        <v>1975</v>
      </c>
      <c r="E22" s="7">
        <v>352</v>
      </c>
      <c r="F22" s="79">
        <v>1</v>
      </c>
      <c r="G22" s="36">
        <f>(SUM($F$2:F22)/110*100)</f>
        <v>21.818181818181817</v>
      </c>
      <c r="L22" s="65"/>
      <c r="M22" s="48"/>
      <c r="O22" s="67"/>
      <c r="P22" s="68"/>
    </row>
    <row r="23" spans="1:16" ht="15">
      <c r="A23" s="3"/>
      <c r="B23" s="3"/>
      <c r="C23" s="7">
        <v>350</v>
      </c>
      <c r="D23" s="6">
        <v>1929</v>
      </c>
      <c r="E23" s="7">
        <v>356</v>
      </c>
      <c r="F23" s="79">
        <v>2</v>
      </c>
      <c r="G23" s="36">
        <f>(SUM($F$2:F23)/110*100)</f>
        <v>23.636363636363637</v>
      </c>
      <c r="L23" s="65">
        <f>(1-M23)*100</f>
        <v>99</v>
      </c>
      <c r="M23" s="66">
        <v>0.01</v>
      </c>
      <c r="N23" s="67">
        <v>2.32635</v>
      </c>
      <c r="O23" s="67">
        <f aca="true" t="shared" si="0" ref="O23:O36">$L$3*N23</f>
        <v>359.90497240761124</v>
      </c>
      <c r="P23" s="68">
        <f aca="true" t="shared" si="1" ref="P23:P30">$L$2+O23</f>
        <v>842.9413360439748</v>
      </c>
    </row>
    <row r="24" spans="1:16" ht="15">
      <c r="A24" s="3"/>
      <c r="B24" s="3"/>
      <c r="C24" s="7">
        <v>350</v>
      </c>
      <c r="D24" s="6">
        <v>1948</v>
      </c>
      <c r="E24" s="12">
        <v>371</v>
      </c>
      <c r="F24" s="79">
        <v>1</v>
      </c>
      <c r="G24" s="36">
        <f>(SUM($F$2:F24)/110*100)</f>
        <v>24.545454545454547</v>
      </c>
      <c r="L24" s="65">
        <f aca="true" t="shared" si="2" ref="L24:L36">(1-M24)*100</f>
        <v>98</v>
      </c>
      <c r="M24" s="66">
        <v>0.02</v>
      </c>
      <c r="N24" s="67">
        <v>2.05375</v>
      </c>
      <c r="O24" s="67">
        <f t="shared" si="0"/>
        <v>317.7315696615434</v>
      </c>
      <c r="P24" s="68">
        <f t="shared" si="1"/>
        <v>800.7679332979071</v>
      </c>
    </row>
    <row r="25" spans="1:16" ht="15">
      <c r="A25" s="3"/>
      <c r="B25" s="3"/>
      <c r="C25" s="7">
        <v>352</v>
      </c>
      <c r="D25" s="6">
        <v>1954</v>
      </c>
      <c r="E25" s="7">
        <v>372</v>
      </c>
      <c r="F25" s="79">
        <v>1</v>
      </c>
      <c r="G25" s="36">
        <f>(SUM($F$2:F25)/110*100)</f>
        <v>25.454545454545453</v>
      </c>
      <c r="L25" s="65">
        <f t="shared" si="2"/>
        <v>95</v>
      </c>
      <c r="M25" s="66">
        <v>0.05</v>
      </c>
      <c r="N25" s="67">
        <v>1.64485</v>
      </c>
      <c r="O25" s="67">
        <f t="shared" si="0"/>
        <v>254.47146554244173</v>
      </c>
      <c r="P25" s="68">
        <f t="shared" si="1"/>
        <v>737.5078291788054</v>
      </c>
    </row>
    <row r="26" spans="1:16" ht="15">
      <c r="A26" s="3"/>
      <c r="B26" s="3"/>
      <c r="C26" s="7">
        <v>356</v>
      </c>
      <c r="D26" s="6">
        <v>1905</v>
      </c>
      <c r="E26" s="7">
        <v>374</v>
      </c>
      <c r="F26" s="79">
        <v>1</v>
      </c>
      <c r="G26" s="36">
        <f>(SUM($F$2:F26)/110*100)</f>
        <v>26.36363636363636</v>
      </c>
      <c r="L26" s="65">
        <f t="shared" si="2"/>
        <v>90</v>
      </c>
      <c r="M26" s="66">
        <v>0.1</v>
      </c>
      <c r="N26" s="67">
        <v>1.28155</v>
      </c>
      <c r="O26" s="67">
        <f t="shared" si="0"/>
        <v>198.26604654887447</v>
      </c>
      <c r="P26" s="68">
        <f t="shared" si="1"/>
        <v>681.3024101852382</v>
      </c>
    </row>
    <row r="27" spans="1:16" ht="15">
      <c r="A27" s="3"/>
      <c r="B27" s="3"/>
      <c r="C27" s="7">
        <v>356</v>
      </c>
      <c r="D27" s="6">
        <v>1909</v>
      </c>
      <c r="E27" s="7">
        <v>378</v>
      </c>
      <c r="F27" s="79">
        <v>1</v>
      </c>
      <c r="G27" s="36">
        <f>(SUM($F$2:F27)/110*100)</f>
        <v>27.27272727272727</v>
      </c>
      <c r="L27" s="65">
        <f t="shared" si="2"/>
        <v>80</v>
      </c>
      <c r="M27" s="66">
        <v>0.2</v>
      </c>
      <c r="N27" s="67">
        <v>0.84162</v>
      </c>
      <c r="O27" s="67">
        <f t="shared" si="0"/>
        <v>130.20535296825233</v>
      </c>
      <c r="P27" s="68">
        <f t="shared" si="1"/>
        <v>613.2417166046159</v>
      </c>
    </row>
    <row r="28" spans="1:16" ht="15">
      <c r="A28" s="3"/>
      <c r="B28" s="3"/>
      <c r="C28" s="12">
        <v>371</v>
      </c>
      <c r="D28" s="11">
        <v>2002</v>
      </c>
      <c r="E28" s="7">
        <v>394</v>
      </c>
      <c r="F28" s="79">
        <v>1</v>
      </c>
      <c r="G28" s="36">
        <f>(SUM($F$2:F28)/110*100)</f>
        <v>28.18181818181818</v>
      </c>
      <c r="L28" s="65">
        <f t="shared" si="2"/>
        <v>70</v>
      </c>
      <c r="M28" s="66">
        <v>0.3</v>
      </c>
      <c r="N28" s="67">
        <v>0.5244</v>
      </c>
      <c r="O28" s="67">
        <f t="shared" si="0"/>
        <v>81.12887894364619</v>
      </c>
      <c r="P28" s="68">
        <f t="shared" si="1"/>
        <v>564.1652425800098</v>
      </c>
    </row>
    <row r="29" spans="1:16" ht="15">
      <c r="A29" s="3"/>
      <c r="B29" s="3"/>
      <c r="C29" s="7">
        <v>372</v>
      </c>
      <c r="D29" s="6">
        <v>1953</v>
      </c>
      <c r="E29" s="7">
        <v>398</v>
      </c>
      <c r="F29" s="79">
        <v>1</v>
      </c>
      <c r="G29" s="36">
        <f>(SUM($F$2:F29)/110*100)</f>
        <v>29.09090909090909</v>
      </c>
      <c r="L29" s="65">
        <f t="shared" si="2"/>
        <v>60</v>
      </c>
      <c r="M29" s="66">
        <v>0.4</v>
      </c>
      <c r="N29" s="67">
        <v>0.25335</v>
      </c>
      <c r="O29" s="67">
        <f t="shared" si="0"/>
        <v>39.19527360864372</v>
      </c>
      <c r="P29" s="68">
        <f t="shared" si="1"/>
        <v>522.2316372450074</v>
      </c>
    </row>
    <row r="30" spans="1:16" ht="15">
      <c r="A30" s="3"/>
      <c r="B30" s="3"/>
      <c r="C30" s="7">
        <v>374</v>
      </c>
      <c r="D30" s="6">
        <v>1959</v>
      </c>
      <c r="E30" s="7">
        <v>398</v>
      </c>
      <c r="F30" s="79">
        <v>1</v>
      </c>
      <c r="G30" s="36">
        <f>(SUM($F$2:F30)/110*100)</f>
        <v>30</v>
      </c>
      <c r="L30" s="65">
        <f t="shared" si="2"/>
        <v>50</v>
      </c>
      <c r="M30" s="66">
        <v>0.5</v>
      </c>
      <c r="N30" s="67">
        <v>0</v>
      </c>
      <c r="O30" s="67">
        <f t="shared" si="0"/>
        <v>0</v>
      </c>
      <c r="P30" s="68">
        <f t="shared" si="1"/>
        <v>483.03636363636366</v>
      </c>
    </row>
    <row r="31" spans="1:16" ht="15">
      <c r="A31" s="3"/>
      <c r="B31" s="3"/>
      <c r="C31" s="7">
        <v>378</v>
      </c>
      <c r="D31" s="6">
        <v>1998</v>
      </c>
      <c r="E31" s="7">
        <v>400</v>
      </c>
      <c r="F31" s="79">
        <v>2</v>
      </c>
      <c r="G31" s="36">
        <f>(SUM($F$2:F31)/110*100)</f>
        <v>31.818181818181817</v>
      </c>
      <c r="J31" s="22"/>
      <c r="K31" s="22"/>
      <c r="L31" s="65">
        <f t="shared" si="2"/>
        <v>40</v>
      </c>
      <c r="M31" s="66">
        <v>0.6</v>
      </c>
      <c r="N31" s="67">
        <v>0.25335</v>
      </c>
      <c r="O31" s="67">
        <f t="shared" si="0"/>
        <v>39.19527360864372</v>
      </c>
      <c r="P31" s="68">
        <f aca="true" t="shared" si="3" ref="P31:P36">$L$2-O31</f>
        <v>443.84109002771993</v>
      </c>
    </row>
    <row r="32" spans="1:16" ht="15">
      <c r="A32" s="3"/>
      <c r="B32" s="3"/>
      <c r="C32" s="7">
        <v>394</v>
      </c>
      <c r="D32" s="6">
        <v>1985</v>
      </c>
      <c r="E32" s="12">
        <v>409</v>
      </c>
      <c r="F32" s="79">
        <v>1</v>
      </c>
      <c r="G32" s="36">
        <f>(SUM($F$2:F32)/110*100)</f>
        <v>32.72727272727273</v>
      </c>
      <c r="L32" s="65">
        <f t="shared" si="2"/>
        <v>30.000000000000004</v>
      </c>
      <c r="M32" s="66">
        <v>0.7</v>
      </c>
      <c r="N32" s="67">
        <v>0.5244</v>
      </c>
      <c r="O32" s="67">
        <f t="shared" si="0"/>
        <v>81.12887894364619</v>
      </c>
      <c r="P32" s="68">
        <f t="shared" si="3"/>
        <v>401.9074846927175</v>
      </c>
    </row>
    <row r="33" spans="1:16" ht="15">
      <c r="A33" s="3"/>
      <c r="B33" s="3"/>
      <c r="C33" s="7">
        <v>398</v>
      </c>
      <c r="D33" s="6">
        <v>1950</v>
      </c>
      <c r="E33" s="7">
        <v>410</v>
      </c>
      <c r="F33" s="79">
        <v>1</v>
      </c>
      <c r="G33" s="36">
        <f>(SUM($F$2:F33)/110*100)</f>
        <v>33.63636363636363</v>
      </c>
      <c r="L33" s="65">
        <f t="shared" si="2"/>
        <v>19.999999999999996</v>
      </c>
      <c r="M33" s="66">
        <v>0.8</v>
      </c>
      <c r="N33" s="69">
        <v>0.84162</v>
      </c>
      <c r="O33" s="67">
        <f t="shared" si="0"/>
        <v>130.20535296825233</v>
      </c>
      <c r="P33" s="68">
        <f t="shared" si="3"/>
        <v>352.83101066811133</v>
      </c>
    </row>
    <row r="34" spans="1:16" ht="15">
      <c r="A34" s="3"/>
      <c r="B34" s="3"/>
      <c r="C34" s="7">
        <v>398</v>
      </c>
      <c r="D34" s="6">
        <v>1982</v>
      </c>
      <c r="E34" s="7">
        <v>414</v>
      </c>
      <c r="F34" s="79">
        <v>1</v>
      </c>
      <c r="G34" s="36">
        <f>(SUM($F$2:F34)/110*100)</f>
        <v>34.54545454545455</v>
      </c>
      <c r="L34" s="65">
        <f t="shared" si="2"/>
        <v>9.999999999999998</v>
      </c>
      <c r="M34" s="66">
        <v>0.9</v>
      </c>
      <c r="N34" s="67">
        <v>1.28155</v>
      </c>
      <c r="O34" s="67">
        <f t="shared" si="0"/>
        <v>198.26604654887447</v>
      </c>
      <c r="P34" s="68">
        <f t="shared" si="3"/>
        <v>284.77031708748916</v>
      </c>
    </row>
    <row r="35" spans="1:16" ht="15">
      <c r="A35" s="3"/>
      <c r="B35" s="3"/>
      <c r="C35" s="7">
        <v>400</v>
      </c>
      <c r="D35" s="6">
        <v>1906</v>
      </c>
      <c r="E35" s="7">
        <v>418</v>
      </c>
      <c r="F35" s="79">
        <v>1</v>
      </c>
      <c r="G35" s="36">
        <f>(SUM($F$2:F35)/110*100)</f>
        <v>35.45454545454545</v>
      </c>
      <c r="L35" s="65">
        <f t="shared" si="2"/>
        <v>5.000000000000004</v>
      </c>
      <c r="M35" s="66">
        <v>0.95</v>
      </c>
      <c r="N35" s="69">
        <v>1.64485</v>
      </c>
      <c r="O35" s="67">
        <f t="shared" si="0"/>
        <v>254.47146554244173</v>
      </c>
      <c r="P35" s="68">
        <f t="shared" si="3"/>
        <v>228.56489809392193</v>
      </c>
    </row>
    <row r="36" spans="1:16" ht="15.75" thickBot="1">
      <c r="A36" s="3"/>
      <c r="B36" s="3"/>
      <c r="C36" s="7">
        <v>400</v>
      </c>
      <c r="D36" s="6">
        <v>1927</v>
      </c>
      <c r="E36" s="7">
        <v>421</v>
      </c>
      <c r="F36" s="79">
        <v>1</v>
      </c>
      <c r="G36" s="36">
        <f>(SUM($F$2:F36)/110*100)</f>
        <v>36.36363636363637</v>
      </c>
      <c r="L36" s="70">
        <f t="shared" si="2"/>
        <v>1.0000000000000009</v>
      </c>
      <c r="M36" s="71">
        <v>0.99</v>
      </c>
      <c r="N36" s="72">
        <v>2.32635</v>
      </c>
      <c r="O36" s="73">
        <f t="shared" si="0"/>
        <v>359.90497240761124</v>
      </c>
      <c r="P36" s="74">
        <f t="shared" si="3"/>
        <v>123.13139122875242</v>
      </c>
    </row>
    <row r="37" spans="1:7" ht="15">
      <c r="A37" s="3"/>
      <c r="B37" s="3"/>
      <c r="C37" s="12">
        <v>409</v>
      </c>
      <c r="D37" s="11">
        <v>1991</v>
      </c>
      <c r="E37" s="7">
        <v>427</v>
      </c>
      <c r="F37" s="79">
        <v>1</v>
      </c>
      <c r="G37" s="36">
        <f>(SUM($F$2:F37)/110*100)</f>
        <v>37.27272727272727</v>
      </c>
    </row>
    <row r="38" spans="1:7" ht="15">
      <c r="A38" s="3"/>
      <c r="B38" s="3"/>
      <c r="C38" s="7">
        <v>410</v>
      </c>
      <c r="D38" s="6">
        <v>1971</v>
      </c>
      <c r="E38" s="7">
        <v>446</v>
      </c>
      <c r="F38" s="79">
        <v>2</v>
      </c>
      <c r="G38" s="36">
        <f>(SUM($F$2:F38)/110*100)</f>
        <v>39.09090909090909</v>
      </c>
    </row>
    <row r="39" spans="1:7" ht="15">
      <c r="A39" s="3"/>
      <c r="B39" s="3"/>
      <c r="C39" s="7">
        <v>414</v>
      </c>
      <c r="D39" s="6">
        <v>1937</v>
      </c>
      <c r="E39" s="7">
        <v>448</v>
      </c>
      <c r="F39" s="79">
        <v>1</v>
      </c>
      <c r="G39" s="36">
        <f>(SUM($F$2:F39)/110*100)</f>
        <v>40</v>
      </c>
    </row>
    <row r="40" spans="1:7" ht="15">
      <c r="A40" s="3"/>
      <c r="B40" s="3"/>
      <c r="C40" s="7">
        <v>418</v>
      </c>
      <c r="D40" s="6">
        <v>1947</v>
      </c>
      <c r="E40" s="7">
        <v>448</v>
      </c>
      <c r="F40" s="79">
        <v>1</v>
      </c>
      <c r="G40" s="36">
        <f>(SUM($F$2:F40)/110*100)</f>
        <v>40.909090909090914</v>
      </c>
    </row>
    <row r="41" spans="1:7" ht="15">
      <c r="A41" s="3"/>
      <c r="B41" s="3"/>
      <c r="C41" s="7">
        <v>421</v>
      </c>
      <c r="D41" s="6">
        <v>1972</v>
      </c>
      <c r="E41" s="7">
        <v>459</v>
      </c>
      <c r="F41" s="79">
        <v>1</v>
      </c>
      <c r="G41" s="36">
        <f>(SUM($F$2:F41)/110*100)</f>
        <v>41.81818181818181</v>
      </c>
    </row>
    <row r="42" spans="1:7" ht="15">
      <c r="A42" s="3"/>
      <c r="B42" s="3"/>
      <c r="C42" s="7">
        <v>427</v>
      </c>
      <c r="D42" s="6">
        <v>2007</v>
      </c>
      <c r="E42" s="7">
        <v>460</v>
      </c>
      <c r="F42" s="79">
        <v>1</v>
      </c>
      <c r="G42" s="36">
        <f>(SUM($F$2:F42)/110*100)</f>
        <v>42.72727272727273</v>
      </c>
    </row>
    <row r="43" spans="1:7" ht="15">
      <c r="A43" s="3"/>
      <c r="B43" s="3"/>
      <c r="C43" s="7">
        <v>446</v>
      </c>
      <c r="D43" s="6">
        <v>1904</v>
      </c>
      <c r="E43" s="7">
        <v>466</v>
      </c>
      <c r="F43" s="79">
        <v>2</v>
      </c>
      <c r="G43" s="36">
        <f>(SUM($F$2:F43)/110*100)</f>
        <v>44.54545454545455</v>
      </c>
    </row>
    <row r="44" spans="1:7" ht="15">
      <c r="A44" s="3"/>
      <c r="B44" s="3"/>
      <c r="C44" s="7">
        <v>446</v>
      </c>
      <c r="D44" s="6">
        <v>1945</v>
      </c>
      <c r="E44" s="7">
        <v>468</v>
      </c>
      <c r="F44" s="79">
        <v>1</v>
      </c>
      <c r="G44" s="36">
        <f>(SUM($F$2:F44)/110*100)</f>
        <v>45.45454545454545</v>
      </c>
    </row>
    <row r="45" spans="1:7" ht="15">
      <c r="A45" s="3"/>
      <c r="B45" s="3"/>
      <c r="C45" s="7">
        <v>448</v>
      </c>
      <c r="D45" s="6">
        <v>1908</v>
      </c>
      <c r="E45" s="7">
        <v>471</v>
      </c>
      <c r="F45" s="79">
        <v>1</v>
      </c>
      <c r="G45" s="36">
        <f>(SUM($F$2:F45)/110*100)</f>
        <v>46.36363636363636</v>
      </c>
    </row>
    <row r="46" spans="1:7" ht="15">
      <c r="A46" s="3"/>
      <c r="B46" s="3"/>
      <c r="C46" s="7">
        <v>448</v>
      </c>
      <c r="D46" s="6">
        <v>1944</v>
      </c>
      <c r="E46" s="7">
        <v>484</v>
      </c>
      <c r="F46" s="79">
        <v>1</v>
      </c>
      <c r="G46" s="36">
        <f>(SUM($F$2:F46)/110*100)</f>
        <v>47.27272727272727</v>
      </c>
    </row>
    <row r="47" spans="1:7" ht="15">
      <c r="A47" s="3"/>
      <c r="B47" s="3"/>
      <c r="C47" s="7">
        <v>459</v>
      </c>
      <c r="D47" s="6">
        <v>1981</v>
      </c>
      <c r="E47" s="7">
        <v>499</v>
      </c>
      <c r="F47" s="79">
        <v>1</v>
      </c>
      <c r="G47" s="36">
        <f>(SUM($F$2:F47)/110*100)</f>
        <v>48.18181818181818</v>
      </c>
    </row>
    <row r="48" spans="1:7" ht="15">
      <c r="A48" s="3"/>
      <c r="B48" s="3"/>
      <c r="C48" s="7">
        <v>460</v>
      </c>
      <c r="D48" s="6">
        <v>1946</v>
      </c>
      <c r="E48" s="7">
        <v>500</v>
      </c>
      <c r="F48" s="79">
        <v>1</v>
      </c>
      <c r="G48" s="36">
        <f>(SUM($F$2:F48)/110*100)</f>
        <v>49.09090909090909</v>
      </c>
    </row>
    <row r="49" spans="1:7" ht="15">
      <c r="A49" s="3"/>
      <c r="B49" s="3"/>
      <c r="C49" s="7">
        <v>466</v>
      </c>
      <c r="D49" s="6">
        <v>1952</v>
      </c>
      <c r="E49" s="7">
        <v>510</v>
      </c>
      <c r="F49" s="79">
        <v>2</v>
      </c>
      <c r="G49" s="36">
        <f>(SUM($F$2:F49)/110*100)</f>
        <v>50.90909090909091</v>
      </c>
    </row>
    <row r="50" spans="1:7" ht="15">
      <c r="A50" s="3"/>
      <c r="B50" s="3"/>
      <c r="C50" s="12">
        <v>466</v>
      </c>
      <c r="D50" s="11">
        <v>1973</v>
      </c>
      <c r="E50" s="7">
        <v>513</v>
      </c>
      <c r="F50" s="79">
        <v>1</v>
      </c>
      <c r="G50" s="36">
        <f>(SUM($F$2:F50)/110*100)</f>
        <v>51.81818181818182</v>
      </c>
    </row>
    <row r="51" spans="1:7" ht="15">
      <c r="A51" s="3"/>
      <c r="B51" s="3"/>
      <c r="C51" s="7">
        <v>468</v>
      </c>
      <c r="D51" s="6">
        <v>1933</v>
      </c>
      <c r="E51" s="7">
        <v>516</v>
      </c>
      <c r="F51" s="79">
        <v>3</v>
      </c>
      <c r="G51" s="36">
        <f>(SUM($F$2:F51)/110*100)</f>
        <v>54.54545454545454</v>
      </c>
    </row>
    <row r="52" spans="1:7" ht="15">
      <c r="A52" s="3"/>
      <c r="B52" s="3"/>
      <c r="C52" s="7">
        <v>471</v>
      </c>
      <c r="D52" s="6">
        <v>1977</v>
      </c>
      <c r="E52" s="7">
        <v>518</v>
      </c>
      <c r="F52" s="79">
        <v>1</v>
      </c>
      <c r="G52" s="36">
        <f>(SUM($F$2:F52)/110*100)</f>
        <v>55.45454545454545</v>
      </c>
    </row>
    <row r="53" spans="1:7" ht="15">
      <c r="A53" s="3"/>
      <c r="B53" s="3"/>
      <c r="C53" s="7">
        <v>484</v>
      </c>
      <c r="D53" s="6">
        <v>1911</v>
      </c>
      <c r="E53" s="7">
        <v>524</v>
      </c>
      <c r="F53" s="79">
        <v>1</v>
      </c>
      <c r="G53" s="36">
        <f>(SUM($F$2:F53)/110*100)</f>
        <v>56.36363636363636</v>
      </c>
    </row>
    <row r="54" spans="1:7" ht="15">
      <c r="A54" s="3"/>
      <c r="B54" s="3"/>
      <c r="C54" s="7">
        <v>499</v>
      </c>
      <c r="D54" s="6">
        <v>1960</v>
      </c>
      <c r="E54" s="7">
        <v>528</v>
      </c>
      <c r="F54" s="79">
        <v>2</v>
      </c>
      <c r="G54" s="36">
        <f>(SUM($F$2:F54)/110*100)</f>
        <v>58.18181818181818</v>
      </c>
    </row>
    <row r="55" spans="1:7" ht="15">
      <c r="A55" s="3"/>
      <c r="B55" s="3"/>
      <c r="C55" s="7">
        <v>500</v>
      </c>
      <c r="D55" s="6">
        <v>1914</v>
      </c>
      <c r="E55" s="7">
        <v>532</v>
      </c>
      <c r="F55" s="79">
        <v>1</v>
      </c>
      <c r="G55" s="36">
        <f>(SUM($F$2:F55)/110*100)</f>
        <v>59.09090909090909</v>
      </c>
    </row>
    <row r="56" spans="1:7" ht="15">
      <c r="A56" s="3"/>
      <c r="B56" s="3"/>
      <c r="C56" s="7">
        <v>510</v>
      </c>
      <c r="D56" s="6">
        <v>1913</v>
      </c>
      <c r="E56" s="7">
        <v>534</v>
      </c>
      <c r="F56" s="79">
        <v>1</v>
      </c>
      <c r="G56" s="36">
        <f>(SUM($F$2:F56)/110*100)</f>
        <v>60</v>
      </c>
    </row>
    <row r="57" spans="1:7" ht="15">
      <c r="A57" s="3"/>
      <c r="B57" s="3"/>
      <c r="C57" s="7">
        <v>510</v>
      </c>
      <c r="D57" s="6">
        <v>1958</v>
      </c>
      <c r="E57" s="7">
        <v>536</v>
      </c>
      <c r="F57" s="79">
        <v>2</v>
      </c>
      <c r="G57" s="36">
        <f>(SUM($F$2:F57)/110*100)</f>
        <v>61.81818181818181</v>
      </c>
    </row>
    <row r="58" spans="1:7" ht="15">
      <c r="A58" s="3"/>
      <c r="B58" s="3"/>
      <c r="C58" s="7">
        <v>513</v>
      </c>
      <c r="D58" s="6">
        <v>1986</v>
      </c>
      <c r="E58" s="7">
        <v>544</v>
      </c>
      <c r="F58" s="79">
        <v>1</v>
      </c>
      <c r="G58" s="36">
        <f>(SUM($F$2:F58)/110*100)</f>
        <v>62.727272727272734</v>
      </c>
    </row>
    <row r="59" spans="1:7" ht="15">
      <c r="A59" s="3"/>
      <c r="B59" s="3"/>
      <c r="C59" s="7">
        <v>516</v>
      </c>
      <c r="D59" s="6">
        <v>1912</v>
      </c>
      <c r="E59" s="7">
        <v>546</v>
      </c>
      <c r="F59" s="79">
        <v>1</v>
      </c>
      <c r="G59" s="36">
        <f>(SUM($F$2:F59)/110*100)</f>
        <v>63.63636363636363</v>
      </c>
    </row>
    <row r="60" spans="1:7" ht="15">
      <c r="A60" s="3"/>
      <c r="B60" s="3"/>
      <c r="C60" s="7">
        <v>516</v>
      </c>
      <c r="D60" s="6">
        <v>1926</v>
      </c>
      <c r="E60" s="7">
        <v>554</v>
      </c>
      <c r="F60" s="79">
        <v>1</v>
      </c>
      <c r="G60" s="36">
        <f>(SUM($F$2:F60)/110*100)</f>
        <v>64.54545454545455</v>
      </c>
    </row>
    <row r="61" spans="1:7" ht="15">
      <c r="A61" s="3"/>
      <c r="B61" s="3"/>
      <c r="C61" s="7">
        <v>516</v>
      </c>
      <c r="D61" s="6">
        <v>2008</v>
      </c>
      <c r="E61" s="7">
        <v>556</v>
      </c>
      <c r="F61" s="79">
        <v>1</v>
      </c>
      <c r="G61" s="36">
        <f>(SUM($F$2:F61)/110*100)</f>
        <v>65.45454545454545</v>
      </c>
    </row>
    <row r="62" spans="1:7" ht="15">
      <c r="A62" s="3"/>
      <c r="B62" s="3"/>
      <c r="C62" s="7">
        <v>518</v>
      </c>
      <c r="D62" s="6">
        <v>1910</v>
      </c>
      <c r="E62" s="7">
        <v>559</v>
      </c>
      <c r="F62" s="79">
        <v>1</v>
      </c>
      <c r="G62" s="36">
        <f>(SUM($F$2:F62)/110*100)</f>
        <v>66.36363636363637</v>
      </c>
    </row>
    <row r="63" spans="1:7" ht="15">
      <c r="A63" s="3"/>
      <c r="B63" s="3"/>
      <c r="C63" s="7">
        <v>524</v>
      </c>
      <c r="D63" s="6">
        <v>1922</v>
      </c>
      <c r="E63" s="7">
        <v>560</v>
      </c>
      <c r="F63" s="79">
        <v>3</v>
      </c>
      <c r="G63" s="36">
        <f>(SUM($F$2:F63)/110*100)</f>
        <v>69.0909090909091</v>
      </c>
    </row>
    <row r="64" spans="1:7" ht="15">
      <c r="A64" s="3"/>
      <c r="B64" s="3"/>
      <c r="C64" s="7">
        <v>528</v>
      </c>
      <c r="D64" s="6">
        <v>1935</v>
      </c>
      <c r="E64" s="12">
        <v>574</v>
      </c>
      <c r="F64" s="79">
        <v>1</v>
      </c>
      <c r="G64" s="36">
        <f>(SUM($F$2:F64)/110*100)</f>
        <v>70</v>
      </c>
    </row>
    <row r="65" spans="1:7" ht="15">
      <c r="A65" s="3"/>
      <c r="B65" s="3"/>
      <c r="C65" s="12">
        <v>528</v>
      </c>
      <c r="D65" s="11">
        <v>1993</v>
      </c>
      <c r="E65" s="7">
        <v>576</v>
      </c>
      <c r="F65" s="79">
        <v>1</v>
      </c>
      <c r="G65" s="36">
        <f>(SUM($F$2:F65)/110*100)</f>
        <v>70.9090909090909</v>
      </c>
    </row>
    <row r="66" spans="1:7" ht="15">
      <c r="A66" s="3"/>
      <c r="B66" s="3"/>
      <c r="C66" s="7">
        <v>532</v>
      </c>
      <c r="D66" s="6">
        <v>1916</v>
      </c>
      <c r="E66" s="7">
        <v>579</v>
      </c>
      <c r="F66" s="79">
        <v>1</v>
      </c>
      <c r="G66" s="36">
        <f>(SUM($F$2:F66)/110*100)</f>
        <v>71.81818181818181</v>
      </c>
    </row>
    <row r="67" spans="1:7" ht="15">
      <c r="A67" s="3"/>
      <c r="B67" s="3"/>
      <c r="C67" s="7">
        <v>534</v>
      </c>
      <c r="D67" s="6">
        <v>1951</v>
      </c>
      <c r="E67" s="7">
        <v>582</v>
      </c>
      <c r="F67" s="79">
        <v>1</v>
      </c>
      <c r="G67" s="36">
        <f>(SUM($F$2:F67)/110*100)</f>
        <v>72.72727272727273</v>
      </c>
    </row>
    <row r="68" spans="1:7" ht="15">
      <c r="A68" s="3"/>
      <c r="B68" s="3"/>
      <c r="C68" s="7">
        <v>536</v>
      </c>
      <c r="D68" s="6">
        <v>1917</v>
      </c>
      <c r="E68" s="7">
        <v>586</v>
      </c>
      <c r="F68" s="79">
        <v>1</v>
      </c>
      <c r="G68" s="36">
        <f>(SUM($F$2:F68)/110*100)</f>
        <v>73.63636363636363</v>
      </c>
    </row>
    <row r="69" spans="1:7" ht="15">
      <c r="A69" s="3"/>
      <c r="B69" s="3"/>
      <c r="C69" s="7">
        <v>536</v>
      </c>
      <c r="D69" s="6">
        <v>1967</v>
      </c>
      <c r="E69" s="7">
        <v>593</v>
      </c>
      <c r="F69" s="79">
        <v>1</v>
      </c>
      <c r="G69" s="36">
        <f>(SUM($F$2:F69)/110*100)</f>
        <v>74.54545454545455</v>
      </c>
    </row>
    <row r="70" spans="1:7" ht="15">
      <c r="A70" s="3"/>
      <c r="B70" s="3"/>
      <c r="C70" s="7">
        <v>544</v>
      </c>
      <c r="D70" s="6">
        <v>1969</v>
      </c>
      <c r="E70" s="7">
        <v>596</v>
      </c>
      <c r="F70" s="79">
        <v>1</v>
      </c>
      <c r="G70" s="36">
        <f>(SUM($F$2:F70)/110*100)</f>
        <v>75.45454545454545</v>
      </c>
    </row>
    <row r="71" spans="1:7" ht="15">
      <c r="A71" s="3"/>
      <c r="B71" s="3"/>
      <c r="C71" s="7">
        <v>546</v>
      </c>
      <c r="D71" s="6">
        <v>1931</v>
      </c>
      <c r="E71" s="7">
        <v>603</v>
      </c>
      <c r="F71" s="79">
        <v>1</v>
      </c>
      <c r="G71" s="36">
        <f>(SUM($F$2:F71)/110*100)</f>
        <v>76.36363636363637</v>
      </c>
    </row>
    <row r="72" spans="1:7" ht="15">
      <c r="A72" s="3"/>
      <c r="B72" s="3"/>
      <c r="C72" s="7">
        <v>554</v>
      </c>
      <c r="D72" s="6">
        <v>1941</v>
      </c>
      <c r="E72" s="7">
        <v>604</v>
      </c>
      <c r="F72" s="79">
        <v>1</v>
      </c>
      <c r="G72" s="36">
        <f>(SUM($F$2:F72)/110*100)</f>
        <v>77.27272727272727</v>
      </c>
    </row>
    <row r="73" spans="1:7" ht="15">
      <c r="A73" s="3"/>
      <c r="B73" s="3"/>
      <c r="C73" s="7">
        <v>556</v>
      </c>
      <c r="D73" s="6">
        <v>1923</v>
      </c>
      <c r="E73" s="7">
        <v>607</v>
      </c>
      <c r="F73" s="79">
        <v>1</v>
      </c>
      <c r="G73" s="36">
        <f>(SUM($F$2:F73)/110*100)</f>
        <v>78.18181818181819</v>
      </c>
    </row>
    <row r="74" spans="1:8" ht="15">
      <c r="A74" s="3"/>
      <c r="B74" s="3"/>
      <c r="C74" s="7">
        <v>559</v>
      </c>
      <c r="D74" s="6">
        <v>1965</v>
      </c>
      <c r="E74" s="7">
        <v>616</v>
      </c>
      <c r="F74" s="79">
        <v>1</v>
      </c>
      <c r="G74" s="36">
        <f>(SUM($F$2:F74)/110*100)</f>
        <v>79.0909090909091</v>
      </c>
      <c r="H74" s="24"/>
    </row>
    <row r="75" spans="1:9" ht="15">
      <c r="A75" s="13"/>
      <c r="B75" s="13"/>
      <c r="C75" s="7">
        <v>560</v>
      </c>
      <c r="D75" s="6">
        <v>1938</v>
      </c>
      <c r="E75" s="12">
        <v>627</v>
      </c>
      <c r="F75" s="79">
        <v>1</v>
      </c>
      <c r="G75" s="36">
        <f>(SUM($F$2:F75)/110*100)</f>
        <v>80</v>
      </c>
      <c r="H75" s="18"/>
      <c r="I75" s="18"/>
    </row>
    <row r="76" spans="1:9" ht="15">
      <c r="A76" s="13"/>
      <c r="B76" s="13"/>
      <c r="C76" s="7">
        <v>560</v>
      </c>
      <c r="D76" s="6">
        <v>1968</v>
      </c>
      <c r="E76" s="12">
        <v>634</v>
      </c>
      <c r="F76" s="79">
        <v>1</v>
      </c>
      <c r="G76" s="36">
        <f>(SUM($F$2:F76)/110*100)</f>
        <v>80.9090909090909</v>
      </c>
      <c r="H76" s="24"/>
      <c r="I76" s="18"/>
    </row>
    <row r="77" spans="1:8" ht="15">
      <c r="A77" s="3"/>
      <c r="B77" s="3"/>
      <c r="C77" s="7">
        <v>560</v>
      </c>
      <c r="D77" s="6">
        <v>2009</v>
      </c>
      <c r="E77" s="7">
        <v>644</v>
      </c>
      <c r="F77" s="79">
        <v>1</v>
      </c>
      <c r="G77" s="36">
        <f>(SUM($F$2:F77)/110*100)</f>
        <v>81.81818181818183</v>
      </c>
      <c r="H77" s="24"/>
    </row>
    <row r="78" spans="1:7" ht="15">
      <c r="A78" s="3"/>
      <c r="B78" s="3"/>
      <c r="C78" s="12">
        <v>574</v>
      </c>
      <c r="D78" s="11">
        <v>1989</v>
      </c>
      <c r="E78" s="7">
        <v>646</v>
      </c>
      <c r="F78" s="79">
        <v>1</v>
      </c>
      <c r="G78" s="36">
        <f>(SUM($F$2:F78)/110*100)</f>
        <v>82.72727272727273</v>
      </c>
    </row>
    <row r="79" spans="1:7" ht="15">
      <c r="A79" s="3"/>
      <c r="B79" s="3"/>
      <c r="C79" s="7">
        <v>576</v>
      </c>
      <c r="D79" s="6">
        <v>1942</v>
      </c>
      <c r="E79" s="7">
        <v>650</v>
      </c>
      <c r="F79" s="79">
        <v>1</v>
      </c>
      <c r="G79" s="36">
        <f>(SUM($F$2:F79)/110*100)</f>
        <v>83.63636363636363</v>
      </c>
    </row>
    <row r="80" spans="1:7" ht="15">
      <c r="A80" s="3"/>
      <c r="B80" s="3"/>
      <c r="C80" s="7">
        <v>579</v>
      </c>
      <c r="D80" s="6">
        <v>1964</v>
      </c>
      <c r="E80" s="7">
        <v>653</v>
      </c>
      <c r="F80" s="79">
        <v>1</v>
      </c>
      <c r="G80" s="36">
        <f>(SUM($F$2:F80)/110*100)</f>
        <v>84.54545454545455</v>
      </c>
    </row>
    <row r="81" spans="1:7" ht="15">
      <c r="A81" s="3"/>
      <c r="B81" s="3"/>
      <c r="C81" s="7">
        <v>582</v>
      </c>
      <c r="D81" s="6">
        <v>1924</v>
      </c>
      <c r="E81" s="12">
        <v>655</v>
      </c>
      <c r="F81" s="79">
        <v>1</v>
      </c>
      <c r="G81" s="36">
        <f>(SUM($F$2:F81)/110*100)</f>
        <v>85.45454545454545</v>
      </c>
    </row>
    <row r="82" spans="1:7" ht="15">
      <c r="A82" s="3"/>
      <c r="B82" s="3"/>
      <c r="C82" s="7">
        <v>586</v>
      </c>
      <c r="D82" s="6">
        <v>1956</v>
      </c>
      <c r="E82" s="7">
        <v>656</v>
      </c>
      <c r="F82" s="79">
        <v>1</v>
      </c>
      <c r="G82" s="36">
        <f>(SUM($F$2:F82)/110*100)</f>
        <v>86.36363636363636</v>
      </c>
    </row>
    <row r="83" spans="1:7" ht="15">
      <c r="A83" s="3"/>
      <c r="B83" s="3"/>
      <c r="C83" s="7">
        <v>593</v>
      </c>
      <c r="D83" s="6">
        <v>1978</v>
      </c>
      <c r="E83" s="7">
        <v>663</v>
      </c>
      <c r="F83" s="79">
        <v>1</v>
      </c>
      <c r="G83" s="36">
        <f>(SUM($F$2:F83)/110*100)</f>
        <v>87.27272727272727</v>
      </c>
    </row>
    <row r="84" spans="1:7" ht="15">
      <c r="A84" s="3"/>
      <c r="B84" s="3"/>
      <c r="C84" s="7">
        <v>596</v>
      </c>
      <c r="D84" s="6">
        <v>1963</v>
      </c>
      <c r="E84" s="7">
        <v>666</v>
      </c>
      <c r="F84" s="79">
        <v>1</v>
      </c>
      <c r="G84" s="36">
        <f>(SUM($F$2:F84)/110*100)</f>
        <v>88.18181818181819</v>
      </c>
    </row>
    <row r="85" spans="1:7" ht="15">
      <c r="A85" s="3"/>
      <c r="B85" s="3"/>
      <c r="C85" s="7">
        <v>603</v>
      </c>
      <c r="D85" s="6">
        <v>1997</v>
      </c>
      <c r="E85" s="7">
        <v>672</v>
      </c>
      <c r="F85" s="79">
        <v>1</v>
      </c>
      <c r="G85" s="36">
        <f>(SUM($F$2:F85)/110*100)</f>
        <v>89.0909090909091</v>
      </c>
    </row>
    <row r="86" spans="1:7" ht="15">
      <c r="A86" s="3"/>
      <c r="B86" s="3"/>
      <c r="C86" s="7">
        <v>604</v>
      </c>
      <c r="D86" s="6">
        <v>1920</v>
      </c>
      <c r="E86" s="7">
        <v>674</v>
      </c>
      <c r="F86" s="79">
        <v>2</v>
      </c>
      <c r="G86" s="36">
        <f>(SUM($F$2:F86)/110*100)</f>
        <v>90.9090909090909</v>
      </c>
    </row>
    <row r="87" spans="1:7" ht="15">
      <c r="A87" s="3"/>
      <c r="B87" s="3"/>
      <c r="C87" s="7">
        <v>607</v>
      </c>
      <c r="D87" s="6">
        <v>1979</v>
      </c>
      <c r="E87" s="7">
        <v>675</v>
      </c>
      <c r="F87" s="79">
        <v>1</v>
      </c>
      <c r="G87" s="36">
        <f>(SUM($F$2:F87)/110*100)</f>
        <v>91.81818181818183</v>
      </c>
    </row>
    <row r="88" spans="1:7" ht="15">
      <c r="A88" s="3"/>
      <c r="B88" s="3"/>
      <c r="C88" s="7">
        <v>616</v>
      </c>
      <c r="D88" s="6">
        <v>1955</v>
      </c>
      <c r="E88" s="7">
        <v>676</v>
      </c>
      <c r="F88" s="79">
        <v>1</v>
      </c>
      <c r="G88" s="36">
        <f>(SUM($F$2:F88)/110*100)</f>
        <v>92.72727272727272</v>
      </c>
    </row>
    <row r="89" spans="1:7" ht="15">
      <c r="A89" s="3"/>
      <c r="B89" s="3"/>
      <c r="C89" s="12">
        <v>627</v>
      </c>
      <c r="D89" s="11">
        <v>2006</v>
      </c>
      <c r="E89" s="12">
        <v>698</v>
      </c>
      <c r="F89" s="79">
        <v>1</v>
      </c>
      <c r="G89" s="36">
        <f>(SUM($F$2:F89)/110*100)</f>
        <v>93.63636363636364</v>
      </c>
    </row>
    <row r="90" spans="1:8" ht="15">
      <c r="A90" s="3"/>
      <c r="B90" s="3"/>
      <c r="C90" s="12">
        <v>634</v>
      </c>
      <c r="D90" s="11">
        <v>2004</v>
      </c>
      <c r="E90" s="7">
        <v>706</v>
      </c>
      <c r="F90" s="79">
        <v>1</v>
      </c>
      <c r="G90" s="36">
        <f>(SUM($F$2:F90)/110*100)</f>
        <v>94.54545454545455</v>
      </c>
      <c r="H90" s="24"/>
    </row>
    <row r="91" spans="1:8" ht="15">
      <c r="A91" s="3"/>
      <c r="B91" s="3"/>
      <c r="C91" s="7">
        <v>644</v>
      </c>
      <c r="D91" s="6">
        <v>1957</v>
      </c>
      <c r="E91" s="7">
        <v>708</v>
      </c>
      <c r="F91" s="79">
        <v>1</v>
      </c>
      <c r="G91" s="36">
        <f>(SUM($F$2:F91)/110*100)</f>
        <v>95.45454545454545</v>
      </c>
      <c r="H91" s="24"/>
    </row>
    <row r="92" spans="1:8" ht="15">
      <c r="A92" s="3"/>
      <c r="B92" s="3"/>
      <c r="C92" s="7">
        <v>646</v>
      </c>
      <c r="D92" s="6">
        <v>1932</v>
      </c>
      <c r="E92" s="7">
        <v>714</v>
      </c>
      <c r="F92" s="79">
        <v>1</v>
      </c>
      <c r="G92" s="36">
        <f>(SUM($F$2:F92)/110*100)</f>
        <v>96.36363636363636</v>
      </c>
      <c r="H92" s="24"/>
    </row>
    <row r="93" spans="1:8" ht="15">
      <c r="A93" s="3"/>
      <c r="B93" s="3"/>
      <c r="C93" s="7">
        <v>650</v>
      </c>
      <c r="D93" s="6">
        <v>1915</v>
      </c>
      <c r="E93" s="7">
        <v>717</v>
      </c>
      <c r="F93" s="79">
        <v>1</v>
      </c>
      <c r="G93" s="36">
        <f>(SUM($F$2:F93)/110*100)</f>
        <v>97.27272727272728</v>
      </c>
      <c r="H93" s="24"/>
    </row>
    <row r="94" spans="1:8" ht="15">
      <c r="A94" s="3"/>
      <c r="B94" s="3"/>
      <c r="C94" s="7">
        <v>653</v>
      </c>
      <c r="D94" s="6">
        <v>1939</v>
      </c>
      <c r="E94" s="15">
        <v>786</v>
      </c>
      <c r="F94" s="79">
        <v>3</v>
      </c>
      <c r="G94" s="36">
        <f>(SUM($F$2:F94)/110*100)</f>
        <v>100</v>
      </c>
      <c r="H94" s="24"/>
    </row>
    <row r="95" spans="1:4" ht="15">
      <c r="A95" s="3"/>
      <c r="B95" s="3"/>
      <c r="C95" s="12">
        <v>655</v>
      </c>
      <c r="D95" s="11">
        <v>2001</v>
      </c>
    </row>
    <row r="96" spans="1:4" ht="15">
      <c r="A96" s="3"/>
      <c r="B96" s="3"/>
      <c r="C96" s="7">
        <v>656</v>
      </c>
      <c r="D96" s="6">
        <v>1925</v>
      </c>
    </row>
    <row r="97" spans="1:9" ht="15">
      <c r="A97" s="3"/>
      <c r="B97" s="3"/>
      <c r="C97" s="7">
        <v>663</v>
      </c>
      <c r="D97" s="6">
        <v>1940</v>
      </c>
      <c r="H97" s="26"/>
      <c r="I97" s="23"/>
    </row>
    <row r="98" spans="1:9" ht="15">
      <c r="A98" s="3"/>
      <c r="B98" s="3"/>
      <c r="C98" s="7">
        <v>666</v>
      </c>
      <c r="D98" s="6">
        <v>2010</v>
      </c>
      <c r="H98" s="26"/>
      <c r="I98" s="23"/>
    </row>
    <row r="99" spans="1:4" ht="15">
      <c r="A99" s="3"/>
      <c r="B99" s="3"/>
      <c r="C99" s="7">
        <v>672</v>
      </c>
      <c r="D99" s="6">
        <v>1966</v>
      </c>
    </row>
    <row r="100" spans="1:4" ht="15">
      <c r="A100" s="3"/>
      <c r="B100" s="3"/>
      <c r="C100" s="7">
        <v>674</v>
      </c>
      <c r="D100" s="6">
        <v>1919</v>
      </c>
    </row>
    <row r="101" spans="1:8" ht="15">
      <c r="A101" s="3"/>
      <c r="B101" s="3"/>
      <c r="C101" s="12">
        <v>674</v>
      </c>
      <c r="D101" s="11">
        <v>2000</v>
      </c>
      <c r="H101" s="24"/>
    </row>
    <row r="102" spans="1:8" ht="15">
      <c r="A102" s="3"/>
      <c r="B102" s="3"/>
      <c r="C102" s="7">
        <v>675</v>
      </c>
      <c r="D102" s="6">
        <v>1962</v>
      </c>
      <c r="G102" s="23"/>
      <c r="H102" s="24"/>
    </row>
    <row r="103" spans="1:8" ht="15">
      <c r="A103" s="3"/>
      <c r="B103" s="3"/>
      <c r="C103" s="7">
        <v>676</v>
      </c>
      <c r="D103" s="6">
        <v>1987</v>
      </c>
      <c r="G103" s="23"/>
      <c r="H103" s="24"/>
    </row>
    <row r="104" spans="1:8" s="23" customFormat="1" ht="15">
      <c r="A104" s="10"/>
      <c r="B104" s="10"/>
      <c r="C104" s="12">
        <v>698</v>
      </c>
      <c r="D104" s="11">
        <v>2005</v>
      </c>
      <c r="E104"/>
      <c r="F104"/>
      <c r="H104" s="24"/>
    </row>
    <row r="105" spans="1:8" s="23" customFormat="1" ht="15">
      <c r="A105" s="10"/>
      <c r="B105" s="10"/>
      <c r="C105" s="7">
        <v>706</v>
      </c>
      <c r="D105" s="6">
        <v>1980</v>
      </c>
      <c r="E105"/>
      <c r="F105"/>
      <c r="H105" s="24"/>
    </row>
    <row r="106" spans="1:8" ht="15">
      <c r="A106" s="3"/>
      <c r="B106" s="3"/>
      <c r="C106" s="7">
        <v>708</v>
      </c>
      <c r="D106" s="6">
        <v>1999</v>
      </c>
      <c r="G106" s="23"/>
      <c r="H106" s="24"/>
    </row>
    <row r="107" spans="1:8" ht="15">
      <c r="A107" s="8"/>
      <c r="B107" s="8"/>
      <c r="C107" s="7">
        <v>714</v>
      </c>
      <c r="D107" s="6">
        <v>1970</v>
      </c>
      <c r="G107" s="23"/>
      <c r="H107" s="24"/>
    </row>
    <row r="108" spans="1:8" ht="15">
      <c r="A108" s="3"/>
      <c r="B108" s="3"/>
      <c r="C108" s="7">
        <v>717</v>
      </c>
      <c r="D108" s="6">
        <v>1988</v>
      </c>
      <c r="H108" s="24"/>
    </row>
    <row r="109" spans="1:8" ht="15">
      <c r="A109" s="3"/>
      <c r="B109" s="3"/>
      <c r="C109" s="15">
        <v>786</v>
      </c>
      <c r="D109" s="14">
        <v>1974</v>
      </c>
      <c r="H109" s="24"/>
    </row>
    <row r="110" spans="1:8" ht="15">
      <c r="A110" s="3"/>
      <c r="B110" s="3"/>
      <c r="C110" s="7">
        <v>786</v>
      </c>
      <c r="D110" s="6">
        <v>1995</v>
      </c>
      <c r="H110" s="24"/>
    </row>
    <row r="111" spans="1:8" ht="15">
      <c r="A111" s="3"/>
      <c r="B111" s="3"/>
      <c r="C111" s="7">
        <v>786</v>
      </c>
      <c r="D111" s="6">
        <v>1996</v>
      </c>
      <c r="H111" s="2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1"/>
  <sheetViews>
    <sheetView zoomScalePageLayoutView="0" workbookViewId="0" topLeftCell="A1">
      <selection activeCell="A1" sqref="A1"/>
    </sheetView>
  </sheetViews>
  <sheetFormatPr defaultColWidth="9.140625" defaultRowHeight="15"/>
  <cols>
    <col min="8" max="8" width="9.140625" style="25" customWidth="1"/>
  </cols>
  <sheetData>
    <row r="1" spans="4:8" ht="15">
      <c r="D1" t="s">
        <v>12</v>
      </c>
      <c r="E1" t="s">
        <v>13</v>
      </c>
      <c r="F1" s="42" t="s">
        <v>4</v>
      </c>
      <c r="G1" s="37" t="s">
        <v>5</v>
      </c>
      <c r="H1"/>
    </row>
    <row r="2" spans="1:12" ht="15">
      <c r="A2" s="3"/>
      <c r="B2" s="3"/>
      <c r="C2" s="12">
        <v>-7</v>
      </c>
      <c r="D2" s="11">
        <v>1990</v>
      </c>
      <c r="E2" s="12">
        <v>-7</v>
      </c>
      <c r="F2" s="79">
        <v>1</v>
      </c>
      <c r="G2" s="35">
        <f>F2/110*100</f>
        <v>0.9090909090909091</v>
      </c>
      <c r="H2"/>
      <c r="K2" t="s">
        <v>6</v>
      </c>
      <c r="L2" s="45">
        <f>AVERAGE(C2:C111)</f>
        <v>276.8363636363636</v>
      </c>
    </row>
    <row r="3" spans="1:12" ht="15">
      <c r="A3" s="3"/>
      <c r="B3" s="3"/>
      <c r="C3" s="7">
        <v>29</v>
      </c>
      <c r="D3" s="6">
        <v>1994</v>
      </c>
      <c r="E3" s="7">
        <v>29</v>
      </c>
      <c r="F3" s="79">
        <v>1</v>
      </c>
      <c r="G3" s="36">
        <f>(SUM($F$2:F3)/110*100)</f>
        <v>1.8181818181818181</v>
      </c>
      <c r="H3"/>
      <c r="K3" t="s">
        <v>7</v>
      </c>
      <c r="L3" s="45">
        <f>STDEV(C2:C111)</f>
        <v>108.92068718451647</v>
      </c>
    </row>
    <row r="4" spans="1:8" ht="15">
      <c r="A4" s="3"/>
      <c r="B4" s="3"/>
      <c r="C4" s="7">
        <v>83</v>
      </c>
      <c r="D4" s="6">
        <v>2007</v>
      </c>
      <c r="E4" s="7">
        <v>83</v>
      </c>
      <c r="F4" s="79">
        <v>1</v>
      </c>
      <c r="G4" s="36">
        <f>(SUM($F$2:F4)/110*100)</f>
        <v>2.727272727272727</v>
      </c>
      <c r="H4"/>
    </row>
    <row r="5" spans="1:8" ht="15">
      <c r="A5" s="3"/>
      <c r="B5" s="3"/>
      <c r="C5" s="7">
        <v>87</v>
      </c>
      <c r="D5" s="6">
        <v>1983</v>
      </c>
      <c r="E5" s="7">
        <v>87</v>
      </c>
      <c r="F5" s="79">
        <v>1</v>
      </c>
      <c r="G5" s="36">
        <f>(SUM($F$2:F5)/110*100)</f>
        <v>3.6363636363636362</v>
      </c>
      <c r="H5"/>
    </row>
    <row r="6" spans="1:8" ht="15">
      <c r="A6" s="3"/>
      <c r="B6" s="3"/>
      <c r="C6" s="12">
        <v>89</v>
      </c>
      <c r="D6" s="11">
        <v>2003</v>
      </c>
      <c r="E6" s="12">
        <v>89</v>
      </c>
      <c r="F6" s="79">
        <v>1</v>
      </c>
      <c r="G6" s="36">
        <f>(SUM($F$2:F6)/110*100)</f>
        <v>4.545454545454546</v>
      </c>
      <c r="H6"/>
    </row>
    <row r="7" spans="1:8" ht="15">
      <c r="A7" s="3"/>
      <c r="B7" s="3"/>
      <c r="C7" s="7">
        <v>92</v>
      </c>
      <c r="D7" s="6">
        <v>2009</v>
      </c>
      <c r="E7" s="7">
        <v>92</v>
      </c>
      <c r="F7" s="79">
        <v>1</v>
      </c>
      <c r="G7" s="36">
        <f>(SUM($F$2:F7)/110*100)</f>
        <v>5.454545454545454</v>
      </c>
      <c r="H7"/>
    </row>
    <row r="8" spans="1:8" ht="15">
      <c r="A8" s="3"/>
      <c r="B8" s="3"/>
      <c r="C8" s="7">
        <v>100</v>
      </c>
      <c r="D8" s="6">
        <v>1961</v>
      </c>
      <c r="E8" s="7">
        <v>100</v>
      </c>
      <c r="F8" s="79">
        <v>1</v>
      </c>
      <c r="G8" s="36">
        <f>(SUM($F$2:F8)/110*100)</f>
        <v>6.363636363636363</v>
      </c>
      <c r="H8"/>
    </row>
    <row r="9" spans="1:8" ht="15">
      <c r="A9" s="3"/>
      <c r="B9" s="3"/>
      <c r="C9" s="12">
        <v>103</v>
      </c>
      <c r="D9" s="11">
        <v>1991</v>
      </c>
      <c r="E9" s="12">
        <v>103</v>
      </c>
      <c r="F9" s="79">
        <v>2</v>
      </c>
      <c r="G9" s="36">
        <f>(SUM($F$2:F9)/110*100)</f>
        <v>8.181818181818182</v>
      </c>
      <c r="H9"/>
    </row>
    <row r="10" spans="1:8" ht="15">
      <c r="A10" s="3"/>
      <c r="B10" s="3"/>
      <c r="C10" s="7">
        <v>103</v>
      </c>
      <c r="D10" s="6">
        <v>2008</v>
      </c>
      <c r="E10" s="7">
        <v>105</v>
      </c>
      <c r="F10" s="79">
        <v>1</v>
      </c>
      <c r="G10" s="36">
        <f>(SUM($F$2:F10)/110*100)</f>
        <v>9.090909090909092</v>
      </c>
      <c r="H10"/>
    </row>
    <row r="11" spans="1:8" ht="15">
      <c r="A11" s="3"/>
      <c r="B11" s="3"/>
      <c r="C11" s="7">
        <v>105</v>
      </c>
      <c r="D11" s="6">
        <v>1997</v>
      </c>
      <c r="E11" s="7">
        <v>113</v>
      </c>
      <c r="F11" s="79">
        <v>1</v>
      </c>
      <c r="G11" s="36">
        <f>(SUM($F$2:F11)/110*100)</f>
        <v>10</v>
      </c>
      <c r="H11"/>
    </row>
    <row r="12" spans="1:8" ht="15">
      <c r="A12" s="3"/>
      <c r="B12" s="3"/>
      <c r="C12" s="7">
        <v>113</v>
      </c>
      <c r="D12" s="6">
        <v>1976</v>
      </c>
      <c r="E12" s="12">
        <v>121</v>
      </c>
      <c r="F12" s="79">
        <v>1</v>
      </c>
      <c r="G12" s="36">
        <f>(SUM($F$2:F12)/110*100)</f>
        <v>10.909090909090908</v>
      </c>
      <c r="H12"/>
    </row>
    <row r="13" spans="1:8" ht="15">
      <c r="A13" s="3"/>
      <c r="B13" s="3"/>
      <c r="C13" s="12">
        <v>121</v>
      </c>
      <c r="D13" s="11">
        <v>2002</v>
      </c>
      <c r="E13" s="7">
        <v>136</v>
      </c>
      <c r="F13" s="79">
        <v>1</v>
      </c>
      <c r="G13" s="36">
        <f>(SUM($F$2:F13)/110*100)</f>
        <v>11.818181818181818</v>
      </c>
      <c r="H13"/>
    </row>
    <row r="14" spans="1:8" ht="15">
      <c r="A14" s="3"/>
      <c r="B14" s="3"/>
      <c r="C14" s="7">
        <v>136</v>
      </c>
      <c r="D14" s="6">
        <v>1959</v>
      </c>
      <c r="E14" s="7">
        <v>144</v>
      </c>
      <c r="F14" s="79">
        <v>2</v>
      </c>
      <c r="G14" s="36">
        <f>(SUM($F$2:F14)/110*100)</f>
        <v>13.636363636363635</v>
      </c>
      <c r="H14"/>
    </row>
    <row r="15" spans="1:8" ht="15">
      <c r="A15" s="3"/>
      <c r="B15" s="3"/>
      <c r="C15" s="7">
        <v>144</v>
      </c>
      <c r="D15" s="6">
        <v>1929</v>
      </c>
      <c r="E15" s="7">
        <v>154</v>
      </c>
      <c r="F15" s="79">
        <v>1</v>
      </c>
      <c r="G15" s="36">
        <f>(SUM($F$2:F15)/110*100)</f>
        <v>14.545454545454545</v>
      </c>
      <c r="H15"/>
    </row>
    <row r="16" spans="1:8" ht="15">
      <c r="A16" s="3"/>
      <c r="B16" s="3"/>
      <c r="C16" s="7">
        <v>144</v>
      </c>
      <c r="D16" s="6">
        <v>1982</v>
      </c>
      <c r="E16" s="7">
        <v>155</v>
      </c>
      <c r="F16" s="79">
        <v>1</v>
      </c>
      <c r="G16" s="36">
        <f>(SUM($F$2:F16)/110*100)</f>
        <v>15.454545454545453</v>
      </c>
      <c r="H16"/>
    </row>
    <row r="17" spans="1:8" ht="15">
      <c r="A17" s="3"/>
      <c r="B17" s="3"/>
      <c r="C17" s="7">
        <v>154</v>
      </c>
      <c r="D17" s="6">
        <v>1971</v>
      </c>
      <c r="E17" s="7">
        <v>165</v>
      </c>
      <c r="F17" s="79">
        <v>1</v>
      </c>
      <c r="G17" s="36">
        <f>(SUM($F$2:F17)/110*100)</f>
        <v>16.363636363636363</v>
      </c>
      <c r="H17"/>
    </row>
    <row r="18" spans="1:8" ht="15">
      <c r="A18" s="3"/>
      <c r="B18" s="3"/>
      <c r="C18" s="7">
        <v>155</v>
      </c>
      <c r="D18" s="6">
        <v>1998</v>
      </c>
      <c r="E18" s="7">
        <v>180</v>
      </c>
      <c r="F18" s="79">
        <v>1</v>
      </c>
      <c r="G18" s="36">
        <f>(SUM($F$2:F18)/110*100)</f>
        <v>17.272727272727273</v>
      </c>
      <c r="H18"/>
    </row>
    <row r="19" spans="1:8" ht="15.75" thickBot="1">
      <c r="A19" s="3"/>
      <c r="B19" s="3"/>
      <c r="C19" s="7">
        <v>165</v>
      </c>
      <c r="D19" s="6">
        <v>2005</v>
      </c>
      <c r="E19" s="7">
        <v>184</v>
      </c>
      <c r="F19" s="79">
        <v>1</v>
      </c>
      <c r="G19" s="36">
        <f>(SUM($F$2:F19)/110*100)</f>
        <v>18.181818181818183</v>
      </c>
      <c r="H19"/>
    </row>
    <row r="20" spans="1:16" ht="15">
      <c r="A20" s="3"/>
      <c r="B20" s="3"/>
      <c r="C20" s="7">
        <v>180</v>
      </c>
      <c r="D20" s="6">
        <v>1954</v>
      </c>
      <c r="E20" s="7">
        <v>188</v>
      </c>
      <c r="F20" s="79">
        <v>1</v>
      </c>
      <c r="G20" s="36">
        <f>(SUM($F$2:F20)/110*100)</f>
        <v>19.090909090909093</v>
      </c>
      <c r="H20"/>
      <c r="L20" s="75" t="s">
        <v>5</v>
      </c>
      <c r="M20" s="62" t="s">
        <v>10</v>
      </c>
      <c r="N20" s="62" t="s">
        <v>9</v>
      </c>
      <c r="O20" s="63" t="s">
        <v>11</v>
      </c>
      <c r="P20" s="64" t="s">
        <v>8</v>
      </c>
    </row>
    <row r="21" spans="1:16" ht="15">
      <c r="A21" s="3"/>
      <c r="B21" s="3"/>
      <c r="C21" s="7">
        <v>184</v>
      </c>
      <c r="D21" s="6">
        <v>1943</v>
      </c>
      <c r="E21" s="7">
        <v>193</v>
      </c>
      <c r="F21" s="79">
        <v>1</v>
      </c>
      <c r="G21" s="36">
        <f>(SUM($F$2:F21)/110*100)</f>
        <v>20</v>
      </c>
      <c r="H21"/>
      <c r="L21" s="80"/>
      <c r="M21" s="67"/>
      <c r="N21" s="67"/>
      <c r="O21" s="81"/>
      <c r="P21" s="82"/>
    </row>
    <row r="22" spans="1:16" ht="15">
      <c r="A22" s="3"/>
      <c r="B22" s="3"/>
      <c r="C22" s="7">
        <v>188</v>
      </c>
      <c r="D22" s="6">
        <v>1927</v>
      </c>
      <c r="E22" s="7">
        <v>195</v>
      </c>
      <c r="F22" s="79">
        <v>3</v>
      </c>
      <c r="G22" s="36">
        <f>(SUM($F$2:F22)/110*100)</f>
        <v>22.727272727272727</v>
      </c>
      <c r="H22"/>
      <c r="L22" s="65"/>
      <c r="M22" s="48"/>
      <c r="O22" s="67"/>
      <c r="P22" s="68"/>
    </row>
    <row r="23" spans="1:16" ht="15">
      <c r="A23" s="3"/>
      <c r="B23" s="3"/>
      <c r="C23" s="7">
        <v>193</v>
      </c>
      <c r="D23" s="6">
        <v>1985</v>
      </c>
      <c r="E23" s="7">
        <v>196</v>
      </c>
      <c r="F23" s="79">
        <v>1</v>
      </c>
      <c r="G23" s="36">
        <f>(SUM($F$2:F23)/110*100)</f>
        <v>23.636363636363637</v>
      </c>
      <c r="H23"/>
      <c r="L23" s="65">
        <f>(1-M23)*100</f>
        <v>99</v>
      </c>
      <c r="M23" s="66">
        <v>0.01</v>
      </c>
      <c r="N23" s="67">
        <v>2.32635</v>
      </c>
      <c r="O23" s="67">
        <f aca="true" t="shared" si="0" ref="O23:O36">$L$3*N23</f>
        <v>253.3876406316999</v>
      </c>
      <c r="P23" s="68">
        <f aca="true" t="shared" si="1" ref="P23:P30">$L$2+O23</f>
        <v>530.2240042680635</v>
      </c>
    </row>
    <row r="24" spans="1:16" ht="15">
      <c r="A24" s="3"/>
      <c r="B24" s="3"/>
      <c r="C24" s="7">
        <v>195</v>
      </c>
      <c r="D24" s="6">
        <v>1947</v>
      </c>
      <c r="E24" s="7">
        <v>198</v>
      </c>
      <c r="F24" s="79">
        <v>1</v>
      </c>
      <c r="G24" s="36">
        <f>(SUM($F$2:F24)/110*100)</f>
        <v>24.545454545454547</v>
      </c>
      <c r="H24"/>
      <c r="L24" s="65">
        <f aca="true" t="shared" si="2" ref="L24:L36">(1-M24)*100</f>
        <v>98</v>
      </c>
      <c r="M24" s="66">
        <v>0.02</v>
      </c>
      <c r="N24" s="67">
        <v>2.05375</v>
      </c>
      <c r="O24" s="67">
        <f t="shared" si="0"/>
        <v>223.69586130520068</v>
      </c>
      <c r="P24" s="68">
        <f t="shared" si="1"/>
        <v>500.5322249415643</v>
      </c>
    </row>
    <row r="25" spans="1:16" ht="15">
      <c r="A25" s="3"/>
      <c r="B25" s="3"/>
      <c r="C25" s="7">
        <v>195</v>
      </c>
      <c r="D25" s="6">
        <v>1975</v>
      </c>
      <c r="E25" s="7">
        <v>204</v>
      </c>
      <c r="F25" s="79">
        <v>3</v>
      </c>
      <c r="G25" s="36">
        <f>(SUM($F$2:F25)/110*100)</f>
        <v>27.27272727272727</v>
      </c>
      <c r="H25"/>
      <c r="L25" s="65">
        <f t="shared" si="2"/>
        <v>95</v>
      </c>
      <c r="M25" s="66">
        <v>0.05</v>
      </c>
      <c r="N25" s="67">
        <v>1.64485</v>
      </c>
      <c r="O25" s="67">
        <f t="shared" si="0"/>
        <v>179.1581923154519</v>
      </c>
      <c r="P25" s="68">
        <f t="shared" si="1"/>
        <v>455.9945559518155</v>
      </c>
    </row>
    <row r="26" spans="1:16" ht="15">
      <c r="A26" s="13"/>
      <c r="B26" s="13"/>
      <c r="C26" s="12">
        <v>195</v>
      </c>
      <c r="D26" s="11">
        <v>2010</v>
      </c>
      <c r="E26" s="7">
        <v>218</v>
      </c>
      <c r="F26" s="79">
        <v>2</v>
      </c>
      <c r="G26" s="36">
        <f>(SUM($F$2:F26)/110*100)</f>
        <v>29.09090909090909</v>
      </c>
      <c r="H26"/>
      <c r="L26" s="65">
        <f t="shared" si="2"/>
        <v>90</v>
      </c>
      <c r="M26" s="66">
        <v>0.1</v>
      </c>
      <c r="N26" s="67">
        <v>1.28155</v>
      </c>
      <c r="O26" s="67">
        <f t="shared" si="0"/>
        <v>139.5873066613171</v>
      </c>
      <c r="P26" s="68">
        <f t="shared" si="1"/>
        <v>416.4236702976807</v>
      </c>
    </row>
    <row r="27" spans="1:16" ht="15">
      <c r="A27" s="3"/>
      <c r="B27" s="3"/>
      <c r="C27" s="7">
        <v>196</v>
      </c>
      <c r="D27" s="6">
        <v>1950</v>
      </c>
      <c r="E27" s="7">
        <v>220</v>
      </c>
      <c r="F27" s="79">
        <v>2</v>
      </c>
      <c r="G27" s="36">
        <f>(SUM($F$2:F27)/110*100)</f>
        <v>30.909090909090907</v>
      </c>
      <c r="H27"/>
      <c r="L27" s="65">
        <f t="shared" si="2"/>
        <v>80</v>
      </c>
      <c r="M27" s="66">
        <v>0.2</v>
      </c>
      <c r="N27" s="67">
        <v>0.84162</v>
      </c>
      <c r="O27" s="67">
        <f t="shared" si="0"/>
        <v>91.66982874823275</v>
      </c>
      <c r="P27" s="68">
        <f t="shared" si="1"/>
        <v>368.5061923845964</v>
      </c>
    </row>
    <row r="28" spans="1:16" ht="15">
      <c r="A28" s="3"/>
      <c r="B28" s="3"/>
      <c r="C28" s="7">
        <v>198</v>
      </c>
      <c r="D28" s="6">
        <v>1984</v>
      </c>
      <c r="E28" s="7">
        <v>224</v>
      </c>
      <c r="F28" s="79">
        <v>1</v>
      </c>
      <c r="G28" s="36">
        <f>(SUM($F$2:F28)/110*100)</f>
        <v>31.818181818181817</v>
      </c>
      <c r="H28"/>
      <c r="L28" s="65">
        <f t="shared" si="2"/>
        <v>70</v>
      </c>
      <c r="M28" s="66">
        <v>0.3</v>
      </c>
      <c r="N28" s="67">
        <v>0.5244</v>
      </c>
      <c r="O28" s="67">
        <f t="shared" si="0"/>
        <v>57.118008359560434</v>
      </c>
      <c r="P28" s="68">
        <f t="shared" si="1"/>
        <v>333.954371995924</v>
      </c>
    </row>
    <row r="29" spans="1:16" ht="15">
      <c r="A29" s="3"/>
      <c r="B29" s="3"/>
      <c r="C29" s="7">
        <v>204</v>
      </c>
      <c r="D29" s="6">
        <v>1936</v>
      </c>
      <c r="E29" s="7">
        <v>226</v>
      </c>
      <c r="F29" s="79">
        <v>1</v>
      </c>
      <c r="G29" s="36">
        <f>(SUM($F$2:F29)/110*100)</f>
        <v>32.72727272727273</v>
      </c>
      <c r="H29"/>
      <c r="L29" s="65">
        <f t="shared" si="2"/>
        <v>60</v>
      </c>
      <c r="M29" s="66">
        <v>0.4</v>
      </c>
      <c r="N29" s="67">
        <v>0.25335</v>
      </c>
      <c r="O29" s="67">
        <f t="shared" si="0"/>
        <v>27.59505609819725</v>
      </c>
      <c r="P29" s="68">
        <f t="shared" si="1"/>
        <v>304.43141973456085</v>
      </c>
    </row>
    <row r="30" spans="1:16" ht="15">
      <c r="A30" s="3"/>
      <c r="B30" s="3"/>
      <c r="C30" s="7">
        <v>204</v>
      </c>
      <c r="D30" s="6">
        <v>1949</v>
      </c>
      <c r="E30" s="7">
        <v>227</v>
      </c>
      <c r="F30" s="79">
        <v>1</v>
      </c>
      <c r="G30" s="36">
        <f>(SUM($F$2:F30)/110*100)</f>
        <v>33.63636363636363</v>
      </c>
      <c r="H30"/>
      <c r="L30" s="65">
        <f t="shared" si="2"/>
        <v>50</v>
      </c>
      <c r="M30" s="66">
        <v>0.5</v>
      </c>
      <c r="N30" s="67">
        <v>0</v>
      </c>
      <c r="O30" s="67">
        <f t="shared" si="0"/>
        <v>0</v>
      </c>
      <c r="P30" s="68">
        <f t="shared" si="1"/>
        <v>276.8363636363636</v>
      </c>
    </row>
    <row r="31" spans="1:16" ht="15">
      <c r="A31" s="3"/>
      <c r="B31" s="3"/>
      <c r="C31" s="7">
        <v>204</v>
      </c>
      <c r="D31" s="6">
        <v>1977</v>
      </c>
      <c r="E31" s="7">
        <v>228</v>
      </c>
      <c r="F31" s="79">
        <v>1</v>
      </c>
      <c r="G31" s="36">
        <f>(SUM($F$2:F31)/110*100)</f>
        <v>34.54545454545455</v>
      </c>
      <c r="H31"/>
      <c r="J31" s="22"/>
      <c r="K31" s="22"/>
      <c r="L31" s="65">
        <f t="shared" si="2"/>
        <v>40</v>
      </c>
      <c r="M31" s="66">
        <v>0.6</v>
      </c>
      <c r="N31" s="67">
        <v>0.25335</v>
      </c>
      <c r="O31" s="67">
        <f t="shared" si="0"/>
        <v>27.59505609819725</v>
      </c>
      <c r="P31" s="68">
        <f aca="true" t="shared" si="3" ref="P31:P36">$L$2-O31</f>
        <v>249.24130753816635</v>
      </c>
    </row>
    <row r="32" spans="1:16" ht="15">
      <c r="A32" s="3"/>
      <c r="B32" s="3"/>
      <c r="C32" s="7">
        <v>218</v>
      </c>
      <c r="D32" s="6">
        <v>1928</v>
      </c>
      <c r="E32" s="7">
        <v>233</v>
      </c>
      <c r="F32" s="79">
        <v>1</v>
      </c>
      <c r="G32" s="36">
        <f>(SUM($F$2:F32)/110*100)</f>
        <v>35.45454545454545</v>
      </c>
      <c r="H32"/>
      <c r="L32" s="65">
        <f t="shared" si="2"/>
        <v>30.000000000000004</v>
      </c>
      <c r="M32" s="66">
        <v>0.7</v>
      </c>
      <c r="N32" s="67">
        <v>0.5244</v>
      </c>
      <c r="O32" s="67">
        <f t="shared" si="0"/>
        <v>57.118008359560434</v>
      </c>
      <c r="P32" s="68">
        <f t="shared" si="3"/>
        <v>219.71835527680318</v>
      </c>
    </row>
    <row r="33" spans="1:16" ht="15">
      <c r="A33" s="3"/>
      <c r="B33" s="3"/>
      <c r="C33" s="7">
        <v>218</v>
      </c>
      <c r="D33" s="6">
        <v>1938</v>
      </c>
      <c r="E33" s="7">
        <v>236</v>
      </c>
      <c r="F33" s="79">
        <v>1</v>
      </c>
      <c r="G33" s="36">
        <f>(SUM($F$2:F33)/110*100)</f>
        <v>36.36363636363637</v>
      </c>
      <c r="H33"/>
      <c r="L33" s="65">
        <f t="shared" si="2"/>
        <v>19.999999999999996</v>
      </c>
      <c r="M33" s="66">
        <v>0.8</v>
      </c>
      <c r="N33" s="69">
        <v>0.84162</v>
      </c>
      <c r="O33" s="67">
        <f t="shared" si="0"/>
        <v>91.66982874823275</v>
      </c>
      <c r="P33" s="68">
        <f t="shared" si="3"/>
        <v>185.16653488813085</v>
      </c>
    </row>
    <row r="34" spans="1:16" ht="15">
      <c r="A34" s="3"/>
      <c r="B34" s="3"/>
      <c r="C34" s="7">
        <v>220</v>
      </c>
      <c r="D34" s="6">
        <v>1934</v>
      </c>
      <c r="E34" s="7">
        <v>239</v>
      </c>
      <c r="F34" s="79">
        <v>1</v>
      </c>
      <c r="G34" s="36">
        <f>(SUM($F$2:F34)/110*100)</f>
        <v>37.27272727272727</v>
      </c>
      <c r="H34"/>
      <c r="L34" s="65">
        <f t="shared" si="2"/>
        <v>9.999999999999998</v>
      </c>
      <c r="M34" s="66">
        <v>0.9</v>
      </c>
      <c r="N34" s="67">
        <v>1.28155</v>
      </c>
      <c r="O34" s="67">
        <f t="shared" si="0"/>
        <v>139.5873066613171</v>
      </c>
      <c r="P34" s="68">
        <f t="shared" si="3"/>
        <v>137.24905697504653</v>
      </c>
    </row>
    <row r="35" spans="1:16" ht="15">
      <c r="A35" s="3"/>
      <c r="B35" s="3"/>
      <c r="C35" s="7">
        <v>220</v>
      </c>
      <c r="D35" s="6">
        <v>1987</v>
      </c>
      <c r="E35" s="7">
        <v>240</v>
      </c>
      <c r="F35" s="79">
        <v>3</v>
      </c>
      <c r="G35" s="36">
        <f>(SUM($F$2:F35)/110*100)</f>
        <v>40</v>
      </c>
      <c r="H35"/>
      <c r="L35" s="65">
        <f t="shared" si="2"/>
        <v>5.000000000000004</v>
      </c>
      <c r="M35" s="66">
        <v>0.95</v>
      </c>
      <c r="N35" s="69">
        <v>1.64485</v>
      </c>
      <c r="O35" s="67">
        <f t="shared" si="0"/>
        <v>179.1581923154519</v>
      </c>
      <c r="P35" s="68">
        <f t="shared" si="3"/>
        <v>97.6781713209117</v>
      </c>
    </row>
    <row r="36" spans="1:16" ht="15.75" thickBot="1">
      <c r="A36" s="3"/>
      <c r="B36" s="3"/>
      <c r="C36" s="7">
        <v>224</v>
      </c>
      <c r="D36" s="6">
        <v>1969</v>
      </c>
      <c r="E36" s="7">
        <v>252</v>
      </c>
      <c r="F36" s="79">
        <v>1</v>
      </c>
      <c r="G36" s="36">
        <f>(SUM($F$2:F36)/110*100)</f>
        <v>40.909090909090914</v>
      </c>
      <c r="H36"/>
      <c r="L36" s="70">
        <f t="shared" si="2"/>
        <v>1.0000000000000009</v>
      </c>
      <c r="M36" s="71">
        <v>0.99</v>
      </c>
      <c r="N36" s="72">
        <v>2.32635</v>
      </c>
      <c r="O36" s="73">
        <f t="shared" si="0"/>
        <v>253.3876406316999</v>
      </c>
      <c r="P36" s="74">
        <f t="shared" si="3"/>
        <v>23.44872300466372</v>
      </c>
    </row>
    <row r="37" spans="1:7" ht="15">
      <c r="A37" s="3"/>
      <c r="B37" s="3"/>
      <c r="C37" s="7">
        <v>226</v>
      </c>
      <c r="D37" s="6">
        <v>1933</v>
      </c>
      <c r="E37" s="12">
        <v>259</v>
      </c>
      <c r="F37" s="79">
        <v>1</v>
      </c>
      <c r="G37" s="36">
        <f>(SUM($F$2:F37)/110*100)</f>
        <v>41.81818181818181</v>
      </c>
    </row>
    <row r="38" spans="1:7" ht="15">
      <c r="A38" s="3"/>
      <c r="B38" s="3"/>
      <c r="C38" s="7">
        <v>227</v>
      </c>
      <c r="D38" s="6">
        <v>2004</v>
      </c>
      <c r="E38" s="12">
        <v>260</v>
      </c>
      <c r="F38" s="79">
        <v>1</v>
      </c>
      <c r="G38" s="36">
        <f>(SUM($F$2:F38)/110*100)</f>
        <v>42.72727272727273</v>
      </c>
    </row>
    <row r="39" spans="1:7" ht="15">
      <c r="A39" s="3"/>
      <c r="B39" s="3"/>
      <c r="C39" s="7">
        <v>228</v>
      </c>
      <c r="D39" s="6">
        <v>1968</v>
      </c>
      <c r="E39" s="7">
        <v>264</v>
      </c>
      <c r="F39" s="79">
        <v>1</v>
      </c>
      <c r="G39" s="36">
        <f>(SUM($F$2:F39)/110*100)</f>
        <v>43.63636363636363</v>
      </c>
    </row>
    <row r="40" spans="1:7" ht="15">
      <c r="A40" s="3"/>
      <c r="B40" s="3"/>
      <c r="C40" s="7">
        <v>233</v>
      </c>
      <c r="D40" s="6">
        <v>1953</v>
      </c>
      <c r="E40" s="7">
        <v>268</v>
      </c>
      <c r="F40" s="79">
        <v>2</v>
      </c>
      <c r="G40" s="36">
        <f>(SUM($F$2:F40)/110*100)</f>
        <v>45.45454545454545</v>
      </c>
    </row>
    <row r="41" spans="1:7" ht="15">
      <c r="A41" s="3"/>
      <c r="B41" s="3"/>
      <c r="C41" s="7">
        <v>236</v>
      </c>
      <c r="D41" s="6">
        <v>1986</v>
      </c>
      <c r="E41" s="7">
        <v>269</v>
      </c>
      <c r="F41" s="79">
        <v>2</v>
      </c>
      <c r="G41" s="36">
        <f>(SUM($F$2:F41)/110*100)</f>
        <v>47.27272727272727</v>
      </c>
    </row>
    <row r="42" spans="1:7" ht="15">
      <c r="A42" s="3"/>
      <c r="B42" s="3"/>
      <c r="C42" s="7">
        <v>239</v>
      </c>
      <c r="D42" s="6">
        <v>1951</v>
      </c>
      <c r="E42" s="7">
        <v>272</v>
      </c>
      <c r="F42" s="79">
        <v>1</v>
      </c>
      <c r="G42" s="36">
        <f>(SUM($F$2:F42)/110*100)</f>
        <v>48.18181818181818</v>
      </c>
    </row>
    <row r="43" spans="1:7" ht="15">
      <c r="A43" s="3"/>
      <c r="B43" s="3"/>
      <c r="C43" s="7">
        <v>240</v>
      </c>
      <c r="D43" s="6">
        <v>1904</v>
      </c>
      <c r="E43" s="12">
        <v>277</v>
      </c>
      <c r="F43" s="79">
        <v>1</v>
      </c>
      <c r="G43" s="36">
        <f>(SUM($F$2:F43)/110*100)</f>
        <v>49.09090909090909</v>
      </c>
    </row>
    <row r="44" spans="1:7" ht="15">
      <c r="A44" s="3"/>
      <c r="B44" s="3"/>
      <c r="C44" s="7">
        <v>240</v>
      </c>
      <c r="D44" s="6">
        <v>1937</v>
      </c>
      <c r="E44" s="7">
        <v>280</v>
      </c>
      <c r="F44" s="79">
        <v>1</v>
      </c>
      <c r="G44" s="36">
        <f>(SUM($F$2:F44)/110*100)</f>
        <v>50</v>
      </c>
    </row>
    <row r="45" spans="1:7" ht="15">
      <c r="A45" s="3"/>
      <c r="B45" s="3"/>
      <c r="C45" s="7">
        <v>240</v>
      </c>
      <c r="D45" s="6">
        <v>1945</v>
      </c>
      <c r="E45" s="7">
        <v>290</v>
      </c>
      <c r="F45" s="79">
        <v>1</v>
      </c>
      <c r="G45" s="36">
        <f>(SUM($F$2:F45)/110*100)</f>
        <v>50.90909090909091</v>
      </c>
    </row>
    <row r="46" spans="1:7" ht="15">
      <c r="A46" s="3"/>
      <c r="B46" s="3"/>
      <c r="C46" s="7">
        <v>252</v>
      </c>
      <c r="D46" s="6">
        <v>1963</v>
      </c>
      <c r="E46" s="7">
        <v>292</v>
      </c>
      <c r="F46" s="79">
        <v>1</v>
      </c>
      <c r="G46" s="36">
        <f>(SUM($F$2:F46)/110*100)</f>
        <v>51.81818181818182</v>
      </c>
    </row>
    <row r="47" spans="1:7" ht="15">
      <c r="A47" s="3"/>
      <c r="B47" s="3"/>
      <c r="C47" s="12">
        <v>259</v>
      </c>
      <c r="D47" s="11">
        <v>2001</v>
      </c>
      <c r="E47" s="7">
        <v>295</v>
      </c>
      <c r="F47" s="79">
        <v>1</v>
      </c>
      <c r="G47" s="36">
        <f>(SUM($F$2:F47)/110*100)</f>
        <v>52.72727272727272</v>
      </c>
    </row>
    <row r="48" spans="1:7" ht="15">
      <c r="A48" s="3"/>
      <c r="B48" s="3"/>
      <c r="C48" s="12">
        <v>260</v>
      </c>
      <c r="D48" s="11">
        <v>1993</v>
      </c>
      <c r="E48" s="7">
        <v>296</v>
      </c>
      <c r="F48" s="79">
        <v>5</v>
      </c>
      <c r="G48" s="36">
        <f>(SUM($F$2:F48)/110*100)</f>
        <v>57.27272727272727</v>
      </c>
    </row>
    <row r="49" spans="1:7" ht="15">
      <c r="A49" s="3"/>
      <c r="B49" s="3"/>
      <c r="C49" s="7">
        <v>264</v>
      </c>
      <c r="D49" s="6">
        <v>1930</v>
      </c>
      <c r="E49" s="7">
        <v>298</v>
      </c>
      <c r="F49" s="79">
        <v>1</v>
      </c>
      <c r="G49" s="36">
        <f>(SUM($F$2:F49)/110*100)</f>
        <v>58.18181818181818</v>
      </c>
    </row>
    <row r="50" spans="1:7" ht="15">
      <c r="A50" s="3"/>
      <c r="B50" s="3"/>
      <c r="C50" s="7">
        <v>268</v>
      </c>
      <c r="D50" s="6">
        <v>1903</v>
      </c>
      <c r="E50" s="7">
        <v>300</v>
      </c>
      <c r="F50" s="79">
        <v>1</v>
      </c>
      <c r="G50" s="36">
        <f>(SUM($F$2:F50)/110*100)</f>
        <v>59.09090909090909</v>
      </c>
    </row>
    <row r="51" spans="1:7" ht="15">
      <c r="A51" s="3"/>
      <c r="B51" s="3"/>
      <c r="C51" s="7">
        <v>268</v>
      </c>
      <c r="D51" s="6">
        <v>1973</v>
      </c>
      <c r="E51" s="7">
        <v>303</v>
      </c>
      <c r="F51" s="79">
        <v>1</v>
      </c>
      <c r="G51" s="36">
        <f>(SUM($F$2:F51)/110*100)</f>
        <v>60</v>
      </c>
    </row>
    <row r="52" spans="1:7" ht="15">
      <c r="A52" s="3"/>
      <c r="B52" s="3"/>
      <c r="C52" s="7">
        <v>269</v>
      </c>
      <c r="D52" s="6">
        <v>1952</v>
      </c>
      <c r="E52" s="7">
        <v>306</v>
      </c>
      <c r="F52" s="79">
        <v>1</v>
      </c>
      <c r="G52" s="36">
        <f>(SUM($F$2:F52)/110*100)</f>
        <v>60.909090909090914</v>
      </c>
    </row>
    <row r="53" spans="1:7" ht="15">
      <c r="A53" s="3"/>
      <c r="B53" s="3"/>
      <c r="C53" s="7">
        <v>269</v>
      </c>
      <c r="D53" s="6">
        <v>1960</v>
      </c>
      <c r="E53" s="12">
        <v>307</v>
      </c>
      <c r="F53" s="79">
        <v>1</v>
      </c>
      <c r="G53" s="36">
        <f>(SUM($F$2:F53)/110*100)</f>
        <v>61.81818181818181</v>
      </c>
    </row>
    <row r="54" spans="1:7" ht="15">
      <c r="A54" s="3"/>
      <c r="B54" s="3"/>
      <c r="C54" s="7">
        <v>272</v>
      </c>
      <c r="D54" s="6">
        <v>1967</v>
      </c>
      <c r="E54" s="7">
        <v>312</v>
      </c>
      <c r="F54" s="79">
        <v>1</v>
      </c>
      <c r="G54" s="36">
        <f>(SUM($F$2:F54)/110*100)</f>
        <v>62.727272727272734</v>
      </c>
    </row>
    <row r="55" spans="1:7" ht="15">
      <c r="A55" s="3"/>
      <c r="B55" s="3"/>
      <c r="C55" s="12">
        <v>277</v>
      </c>
      <c r="D55" s="11">
        <v>1992</v>
      </c>
      <c r="E55" s="7">
        <v>313</v>
      </c>
      <c r="F55" s="79">
        <v>1</v>
      </c>
      <c r="G55" s="36">
        <f>(SUM($F$2:F55)/110*100)</f>
        <v>63.63636363636363</v>
      </c>
    </row>
    <row r="56" spans="1:7" ht="15">
      <c r="A56" s="3"/>
      <c r="B56" s="3"/>
      <c r="C56" s="7">
        <v>280</v>
      </c>
      <c r="D56" s="6">
        <v>1905</v>
      </c>
      <c r="E56" s="7">
        <v>316</v>
      </c>
      <c r="F56" s="79">
        <v>1</v>
      </c>
      <c r="G56" s="36">
        <f>(SUM($F$2:F56)/110*100)</f>
        <v>64.54545454545455</v>
      </c>
    </row>
    <row r="57" spans="1:7" ht="15">
      <c r="A57" s="3"/>
      <c r="B57" s="3"/>
      <c r="C57" s="7">
        <v>290</v>
      </c>
      <c r="D57" s="6">
        <v>1926</v>
      </c>
      <c r="E57" s="7">
        <v>318</v>
      </c>
      <c r="F57" s="79">
        <v>1</v>
      </c>
      <c r="G57" s="36">
        <f>(SUM($F$2:F57)/110*100)</f>
        <v>65.45454545454545</v>
      </c>
    </row>
    <row r="58" spans="1:7" ht="15">
      <c r="A58" s="3"/>
      <c r="B58" s="3"/>
      <c r="C58" s="7">
        <v>292</v>
      </c>
      <c r="D58" s="6">
        <v>1935</v>
      </c>
      <c r="E58" s="7">
        <v>324</v>
      </c>
      <c r="F58" s="79">
        <v>2</v>
      </c>
      <c r="G58" s="36">
        <f>(SUM($F$2:F58)/110*100)</f>
        <v>67.27272727272727</v>
      </c>
    </row>
    <row r="59" spans="1:7" ht="15">
      <c r="A59" s="3"/>
      <c r="B59" s="3"/>
      <c r="C59" s="7">
        <v>295</v>
      </c>
      <c r="D59" s="6">
        <v>1988</v>
      </c>
      <c r="E59" s="7">
        <v>326</v>
      </c>
      <c r="F59" s="79">
        <v>1</v>
      </c>
      <c r="G59" s="36">
        <f>(SUM($F$2:F59)/110*100)</f>
        <v>68.18181818181817</v>
      </c>
    </row>
    <row r="60" spans="1:7" ht="15">
      <c r="A60" s="3"/>
      <c r="B60" s="3"/>
      <c r="C60" s="7">
        <v>296</v>
      </c>
      <c r="D60" s="6">
        <v>1902</v>
      </c>
      <c r="E60" s="7">
        <v>330</v>
      </c>
      <c r="F60" s="79">
        <v>1</v>
      </c>
      <c r="G60" s="36">
        <f>(SUM($F$2:F60)/110*100)</f>
        <v>69.0909090909091</v>
      </c>
    </row>
    <row r="61" spans="1:7" ht="15">
      <c r="A61" s="3"/>
      <c r="B61" s="3"/>
      <c r="C61" s="7">
        <v>296</v>
      </c>
      <c r="D61" s="6">
        <v>1909</v>
      </c>
      <c r="E61" s="7">
        <v>334</v>
      </c>
      <c r="F61" s="79">
        <v>2</v>
      </c>
      <c r="G61" s="36">
        <f>(SUM($F$2:F61)/110*100)</f>
        <v>70.9090909090909</v>
      </c>
    </row>
    <row r="62" spans="1:7" ht="15">
      <c r="A62" s="3"/>
      <c r="B62" s="3"/>
      <c r="C62" s="7">
        <v>296</v>
      </c>
      <c r="D62" s="6">
        <v>1916</v>
      </c>
      <c r="E62" s="7">
        <v>350</v>
      </c>
      <c r="F62" s="79">
        <v>2</v>
      </c>
      <c r="G62" s="36">
        <f>(SUM($F$2:F62)/110*100)</f>
        <v>72.72727272727273</v>
      </c>
    </row>
    <row r="63" spans="1:7" ht="15">
      <c r="A63" s="3"/>
      <c r="B63" s="3"/>
      <c r="C63" s="7">
        <v>296</v>
      </c>
      <c r="D63" s="6">
        <v>1931</v>
      </c>
      <c r="E63" s="7">
        <v>352</v>
      </c>
      <c r="F63" s="79">
        <v>1</v>
      </c>
      <c r="G63" s="36">
        <f>(SUM($F$2:F63)/110*100)</f>
        <v>73.63636363636363</v>
      </c>
    </row>
    <row r="64" spans="1:7" ht="15">
      <c r="A64" s="3"/>
      <c r="B64" s="3"/>
      <c r="C64" s="7">
        <v>296</v>
      </c>
      <c r="D64" s="6">
        <v>1978</v>
      </c>
      <c r="E64" s="7">
        <v>354</v>
      </c>
      <c r="F64" s="79">
        <v>1</v>
      </c>
      <c r="G64" s="36">
        <f>(SUM($F$2:F64)/110*100)</f>
        <v>74.54545454545455</v>
      </c>
    </row>
    <row r="65" spans="1:7" ht="15">
      <c r="A65" s="3"/>
      <c r="B65" s="3"/>
      <c r="C65" s="7">
        <v>298</v>
      </c>
      <c r="D65" s="6">
        <v>1901</v>
      </c>
      <c r="E65" s="7">
        <v>360</v>
      </c>
      <c r="F65" s="79">
        <v>1</v>
      </c>
      <c r="G65" s="36">
        <f>(SUM($F$2:F65)/110*100)</f>
        <v>75.45454545454545</v>
      </c>
    </row>
    <row r="66" spans="1:7" ht="15">
      <c r="A66" s="3"/>
      <c r="B66" s="3"/>
      <c r="C66" s="7">
        <v>300</v>
      </c>
      <c r="D66" s="6">
        <v>1942</v>
      </c>
      <c r="E66" s="7">
        <v>362</v>
      </c>
      <c r="F66" s="79">
        <v>1</v>
      </c>
      <c r="G66" s="36">
        <f>(SUM($F$2:F66)/110*100)</f>
        <v>76.36363636363637</v>
      </c>
    </row>
    <row r="67" spans="1:7" ht="15">
      <c r="A67" s="3"/>
      <c r="B67" s="3"/>
      <c r="C67" s="7">
        <v>303</v>
      </c>
      <c r="D67" s="6">
        <v>1955</v>
      </c>
      <c r="E67" s="7">
        <v>366</v>
      </c>
      <c r="F67" s="79">
        <v>1</v>
      </c>
      <c r="G67" s="36">
        <f>(SUM($F$2:F67)/110*100)</f>
        <v>77.27272727272727</v>
      </c>
    </row>
    <row r="68" spans="1:7" ht="15">
      <c r="A68" s="3"/>
      <c r="B68" s="3"/>
      <c r="C68" s="7">
        <v>306</v>
      </c>
      <c r="D68" s="6">
        <v>1958</v>
      </c>
      <c r="E68" s="7">
        <v>368</v>
      </c>
      <c r="F68" s="79">
        <v>2</v>
      </c>
      <c r="G68" s="36">
        <f>(SUM($F$2:F68)/110*100)</f>
        <v>79.0909090909091</v>
      </c>
    </row>
    <row r="69" spans="1:7" ht="15">
      <c r="A69" s="3"/>
      <c r="B69" s="3"/>
      <c r="C69" s="12">
        <v>307</v>
      </c>
      <c r="D69" s="11">
        <v>2000</v>
      </c>
      <c r="E69" s="7">
        <v>374</v>
      </c>
      <c r="F69" s="79">
        <v>2</v>
      </c>
      <c r="G69" s="36">
        <f>(SUM($F$2:F69)/110*100)</f>
        <v>80.9090909090909</v>
      </c>
    </row>
    <row r="70" spans="1:7" ht="15">
      <c r="A70" s="3"/>
      <c r="B70" s="3"/>
      <c r="C70" s="7">
        <v>312</v>
      </c>
      <c r="D70" s="6">
        <v>1948</v>
      </c>
      <c r="E70" s="7">
        <v>377</v>
      </c>
      <c r="F70" s="79">
        <v>1</v>
      </c>
      <c r="G70" s="36">
        <f>(SUM($F$2:F70)/110*100)</f>
        <v>81.81818181818183</v>
      </c>
    </row>
    <row r="71" spans="1:7" ht="15">
      <c r="A71" s="3"/>
      <c r="B71" s="3"/>
      <c r="C71" s="7">
        <v>313</v>
      </c>
      <c r="D71" s="6">
        <v>1999</v>
      </c>
      <c r="E71" s="7">
        <v>380</v>
      </c>
      <c r="F71" s="79">
        <v>1</v>
      </c>
      <c r="G71" s="36">
        <f>(SUM($F$2:F71)/110*100)</f>
        <v>82.72727272727273</v>
      </c>
    </row>
    <row r="72" spans="1:7" ht="15">
      <c r="A72" s="3"/>
      <c r="B72" s="3"/>
      <c r="C72" s="7">
        <v>316</v>
      </c>
      <c r="D72" s="6">
        <v>1906</v>
      </c>
      <c r="E72" s="7">
        <v>382</v>
      </c>
      <c r="F72" s="79">
        <v>1</v>
      </c>
      <c r="G72" s="36">
        <f>(SUM($F$2:F72)/110*100)</f>
        <v>83.63636363636363</v>
      </c>
    </row>
    <row r="73" spans="1:7" ht="15">
      <c r="A73" s="3"/>
      <c r="B73" s="3"/>
      <c r="C73" s="7">
        <v>318</v>
      </c>
      <c r="D73" s="6">
        <v>1917</v>
      </c>
      <c r="E73" s="7">
        <v>383</v>
      </c>
      <c r="F73" s="79">
        <v>2</v>
      </c>
      <c r="G73" s="36">
        <f>(SUM($F$2:F73)/110*100)</f>
        <v>85.45454545454545</v>
      </c>
    </row>
    <row r="74" spans="1:7" ht="15">
      <c r="A74" s="3"/>
      <c r="B74" s="3"/>
      <c r="C74" s="7">
        <v>324</v>
      </c>
      <c r="D74" s="6">
        <v>1944</v>
      </c>
      <c r="E74" s="7">
        <v>386</v>
      </c>
      <c r="F74" s="79">
        <v>1</v>
      </c>
      <c r="G74" s="36">
        <f>(SUM($F$2:F74)/110*100)</f>
        <v>86.36363636363636</v>
      </c>
    </row>
    <row r="75" spans="1:7" ht="15">
      <c r="A75" s="3"/>
      <c r="B75" s="3"/>
      <c r="C75" s="12">
        <v>324</v>
      </c>
      <c r="D75" s="11">
        <v>1979</v>
      </c>
      <c r="E75" s="7">
        <v>400</v>
      </c>
      <c r="F75" s="79">
        <v>1</v>
      </c>
      <c r="G75" s="36">
        <f>(SUM($F$2:F75)/110*100)</f>
        <v>87.27272727272727</v>
      </c>
    </row>
    <row r="76" spans="1:7" ht="15">
      <c r="A76" s="3"/>
      <c r="B76" s="3"/>
      <c r="C76" s="7">
        <v>326</v>
      </c>
      <c r="D76" s="6">
        <v>1946</v>
      </c>
      <c r="E76" s="7">
        <v>410</v>
      </c>
      <c r="F76" s="79">
        <v>1</v>
      </c>
      <c r="G76" s="36">
        <f>(SUM($F$2:F76)/110*100)</f>
        <v>88.18181818181819</v>
      </c>
    </row>
    <row r="77" spans="1:7" ht="15">
      <c r="A77" s="3"/>
      <c r="B77" s="3"/>
      <c r="C77" s="7">
        <v>330</v>
      </c>
      <c r="D77" s="6">
        <v>1956</v>
      </c>
      <c r="E77" s="7">
        <v>414</v>
      </c>
      <c r="F77" s="79">
        <v>1</v>
      </c>
      <c r="G77" s="36">
        <f>(SUM($F$2:F77)/110*100)</f>
        <v>89.0909090909091</v>
      </c>
    </row>
    <row r="78" spans="1:7" ht="15">
      <c r="A78" s="3"/>
      <c r="B78" s="3"/>
      <c r="C78" s="7">
        <v>334</v>
      </c>
      <c r="D78" s="6">
        <v>1918</v>
      </c>
      <c r="E78" s="7">
        <v>417</v>
      </c>
      <c r="F78" s="79">
        <v>1</v>
      </c>
      <c r="G78" s="36">
        <f>(SUM($F$2:F78)/110*100)</f>
        <v>90</v>
      </c>
    </row>
    <row r="79" spans="1:7" ht="15">
      <c r="A79" s="3"/>
      <c r="B79" s="3"/>
      <c r="C79" s="7">
        <v>334</v>
      </c>
      <c r="D79" s="6">
        <v>1966</v>
      </c>
      <c r="E79" s="7">
        <v>420</v>
      </c>
      <c r="F79" s="79">
        <v>2</v>
      </c>
      <c r="G79" s="36">
        <f>(SUM($F$2:F79)/110*100)</f>
        <v>91.81818181818183</v>
      </c>
    </row>
    <row r="80" spans="1:8" s="23" customFormat="1" ht="15">
      <c r="A80" s="10"/>
      <c r="B80" s="10"/>
      <c r="C80" s="7">
        <v>350</v>
      </c>
      <c r="D80" s="6">
        <v>1911</v>
      </c>
      <c r="E80" s="7">
        <v>423</v>
      </c>
      <c r="F80" s="79">
        <v>1</v>
      </c>
      <c r="G80" s="36">
        <f>(SUM($F$2:F80)/110*100)</f>
        <v>92.72727272727272</v>
      </c>
      <c r="H80" s="24"/>
    </row>
    <row r="81" spans="1:7" ht="15">
      <c r="A81" s="3"/>
      <c r="B81" s="3"/>
      <c r="C81" s="7">
        <v>350</v>
      </c>
      <c r="D81" s="6">
        <v>1957</v>
      </c>
      <c r="E81" s="7">
        <v>432</v>
      </c>
      <c r="F81" s="79">
        <v>1</v>
      </c>
      <c r="G81" s="36">
        <f>(SUM($F$2:F81)/110*100)</f>
        <v>93.63636363636364</v>
      </c>
    </row>
    <row r="82" spans="1:7" ht="15">
      <c r="A82" s="3"/>
      <c r="B82" s="3"/>
      <c r="C82" s="7">
        <v>352</v>
      </c>
      <c r="D82" s="6">
        <v>1912</v>
      </c>
      <c r="E82" s="7">
        <v>439</v>
      </c>
      <c r="F82" s="79">
        <v>1</v>
      </c>
      <c r="G82" s="36">
        <f>(SUM($F$2:F82)/110*100)</f>
        <v>94.54545454545455</v>
      </c>
    </row>
    <row r="83" spans="1:7" ht="15">
      <c r="A83" s="3"/>
      <c r="B83" s="3"/>
      <c r="C83" s="7">
        <v>354</v>
      </c>
      <c r="D83" s="6">
        <v>1924</v>
      </c>
      <c r="E83" s="7">
        <v>446</v>
      </c>
      <c r="F83" s="79">
        <v>1</v>
      </c>
      <c r="G83" s="36">
        <f>(SUM($F$2:F83)/110*100)</f>
        <v>95.45454545454545</v>
      </c>
    </row>
    <row r="84" spans="1:7" ht="15">
      <c r="A84" s="3"/>
      <c r="B84" s="3"/>
      <c r="C84" s="7">
        <v>360</v>
      </c>
      <c r="D84" s="6">
        <v>1910</v>
      </c>
      <c r="E84" s="7">
        <v>450</v>
      </c>
      <c r="F84" s="79">
        <v>1</v>
      </c>
      <c r="G84" s="36">
        <f>(SUM($F$2:F84)/110*100)</f>
        <v>96.36363636363636</v>
      </c>
    </row>
    <row r="85" spans="1:7" ht="15">
      <c r="A85" s="3"/>
      <c r="B85" s="3"/>
      <c r="C85" s="7">
        <v>362</v>
      </c>
      <c r="D85" s="6">
        <v>1965</v>
      </c>
      <c r="E85" s="7">
        <v>481</v>
      </c>
      <c r="F85" s="79">
        <v>1</v>
      </c>
      <c r="G85" s="36">
        <f>(SUM($F$2:F85)/110*100)</f>
        <v>97.27272727272728</v>
      </c>
    </row>
    <row r="86" spans="1:7" ht="15">
      <c r="A86" s="3"/>
      <c r="B86" s="3"/>
      <c r="C86" s="7">
        <v>366</v>
      </c>
      <c r="D86" s="6">
        <v>1908</v>
      </c>
      <c r="E86" s="7">
        <v>492</v>
      </c>
      <c r="F86" s="79">
        <v>1</v>
      </c>
      <c r="G86" s="36">
        <f>(SUM($F$2:F86)/110*100)</f>
        <v>98.18181818181819</v>
      </c>
    </row>
    <row r="87" spans="1:7" ht="15">
      <c r="A87" s="3"/>
      <c r="B87" s="3"/>
      <c r="C87" s="7">
        <v>368</v>
      </c>
      <c r="D87" s="6">
        <v>1920</v>
      </c>
      <c r="E87" s="12">
        <v>518</v>
      </c>
      <c r="F87" s="79">
        <v>1</v>
      </c>
      <c r="G87" s="36">
        <f>(SUM($F$2:F87)/110*100)</f>
        <v>99.0909090909091</v>
      </c>
    </row>
    <row r="88" spans="1:7" ht="15">
      <c r="A88" s="3"/>
      <c r="B88" s="3"/>
      <c r="C88" s="7">
        <v>368</v>
      </c>
      <c r="D88" s="6">
        <v>1932</v>
      </c>
      <c r="E88" s="15">
        <v>520</v>
      </c>
      <c r="F88" s="79">
        <v>1</v>
      </c>
      <c r="G88" s="36">
        <f>(SUM($F$2:F88)/110*100)</f>
        <v>100</v>
      </c>
    </row>
    <row r="89" spans="1:4" ht="15">
      <c r="A89" s="3"/>
      <c r="B89" s="3"/>
      <c r="C89" s="7">
        <v>374</v>
      </c>
      <c r="D89" s="6">
        <v>1907</v>
      </c>
    </row>
    <row r="90" spans="1:8" ht="15">
      <c r="A90" s="3"/>
      <c r="B90" s="3"/>
      <c r="C90" s="7">
        <v>374</v>
      </c>
      <c r="D90" s="6">
        <v>1939</v>
      </c>
      <c r="G90" s="23"/>
      <c r="H90" s="24"/>
    </row>
    <row r="91" spans="1:8" ht="15">
      <c r="A91" s="3"/>
      <c r="B91" s="3"/>
      <c r="C91" s="7">
        <v>377</v>
      </c>
      <c r="D91" s="6">
        <v>1940</v>
      </c>
      <c r="G91" s="23"/>
      <c r="H91" s="24"/>
    </row>
    <row r="92" spans="1:8" ht="15">
      <c r="A92" s="3"/>
      <c r="B92" s="3"/>
      <c r="C92" s="7">
        <v>380</v>
      </c>
      <c r="D92" s="6">
        <v>1972</v>
      </c>
      <c r="G92" s="23"/>
      <c r="H92" s="24"/>
    </row>
    <row r="93" spans="1:8" ht="15">
      <c r="A93" s="3"/>
      <c r="B93" s="3"/>
      <c r="C93" s="7">
        <v>382</v>
      </c>
      <c r="D93" s="6">
        <v>1964</v>
      </c>
      <c r="G93" s="23"/>
      <c r="H93" s="24"/>
    </row>
    <row r="94" spans="1:8" ht="15">
      <c r="A94" s="3"/>
      <c r="B94" s="3"/>
      <c r="C94" s="7">
        <v>383</v>
      </c>
      <c r="D94" s="6">
        <v>1995</v>
      </c>
      <c r="G94" s="23"/>
      <c r="H94" s="24"/>
    </row>
    <row r="95" spans="1:4" ht="15">
      <c r="A95" s="3"/>
      <c r="B95" s="3"/>
      <c r="C95" s="7">
        <v>383</v>
      </c>
      <c r="D95" s="6">
        <v>1996</v>
      </c>
    </row>
    <row r="96" spans="1:4" ht="15">
      <c r="A96" s="3"/>
      <c r="B96" s="3"/>
      <c r="C96" s="7">
        <v>386</v>
      </c>
      <c r="D96" s="6">
        <v>1922</v>
      </c>
    </row>
    <row r="97" spans="1:4" ht="15">
      <c r="A97" s="3"/>
      <c r="B97" s="3"/>
      <c r="C97" s="7">
        <v>400</v>
      </c>
      <c r="D97" s="6">
        <v>1914</v>
      </c>
    </row>
    <row r="98" spans="1:4" ht="15">
      <c r="A98" s="3"/>
      <c r="B98" s="3"/>
      <c r="C98" s="7">
        <v>410</v>
      </c>
      <c r="D98" s="6">
        <v>1915</v>
      </c>
    </row>
    <row r="99" spans="1:4" ht="15">
      <c r="A99" s="3"/>
      <c r="B99" s="3"/>
      <c r="C99" s="7">
        <v>414</v>
      </c>
      <c r="D99" s="6">
        <v>1941</v>
      </c>
    </row>
    <row r="100" spans="1:4" ht="15">
      <c r="A100" s="3"/>
      <c r="B100" s="3"/>
      <c r="C100" s="7">
        <v>417</v>
      </c>
      <c r="D100" s="6">
        <v>1923</v>
      </c>
    </row>
    <row r="101" spans="1:8" s="23" customFormat="1" ht="15">
      <c r="A101" s="10"/>
      <c r="B101" s="10"/>
      <c r="C101" s="7">
        <v>420</v>
      </c>
      <c r="D101" s="6">
        <v>1962</v>
      </c>
      <c r="E101"/>
      <c r="F101"/>
      <c r="H101" s="24"/>
    </row>
    <row r="102" spans="1:8" ht="15">
      <c r="A102" s="3"/>
      <c r="B102" s="3"/>
      <c r="C102" s="12">
        <v>420</v>
      </c>
      <c r="D102" s="11">
        <v>2006</v>
      </c>
      <c r="G102" s="23"/>
      <c r="H102" s="24"/>
    </row>
    <row r="103" spans="1:8" ht="15">
      <c r="A103" s="3"/>
      <c r="B103" s="3"/>
      <c r="C103" s="7">
        <v>423</v>
      </c>
      <c r="D103" s="6">
        <v>1981</v>
      </c>
      <c r="G103" s="23"/>
      <c r="H103" s="24"/>
    </row>
    <row r="104" spans="1:8" ht="15">
      <c r="A104" s="3"/>
      <c r="B104" s="3"/>
      <c r="C104" s="7">
        <v>432</v>
      </c>
      <c r="D104" s="6">
        <v>1974</v>
      </c>
      <c r="G104" s="23"/>
      <c r="H104" s="24"/>
    </row>
    <row r="105" spans="1:4" ht="15">
      <c r="A105" s="3"/>
      <c r="B105" s="3"/>
      <c r="C105" s="7">
        <v>439</v>
      </c>
      <c r="D105" s="6">
        <v>1980</v>
      </c>
    </row>
    <row r="106" spans="1:4" ht="15">
      <c r="A106" s="3"/>
      <c r="B106" s="3"/>
      <c r="C106" s="7">
        <v>446</v>
      </c>
      <c r="D106" s="6">
        <v>1913</v>
      </c>
    </row>
    <row r="107" spans="1:8" ht="15">
      <c r="A107" s="3"/>
      <c r="B107" s="3"/>
      <c r="C107" s="7">
        <v>450</v>
      </c>
      <c r="D107" s="6">
        <v>1970</v>
      </c>
      <c r="G107" s="23"/>
      <c r="H107" s="17"/>
    </row>
    <row r="108" spans="1:4" ht="15">
      <c r="A108" s="3"/>
      <c r="B108" s="3"/>
      <c r="C108" s="7">
        <v>481</v>
      </c>
      <c r="D108" s="6">
        <v>1921</v>
      </c>
    </row>
    <row r="109" spans="1:4" ht="15">
      <c r="A109" s="3"/>
      <c r="B109" s="3"/>
      <c r="C109" s="7">
        <v>492</v>
      </c>
      <c r="D109" s="6">
        <v>1919</v>
      </c>
    </row>
    <row r="110" spans="1:4" ht="15">
      <c r="A110" s="3"/>
      <c r="B110" s="3"/>
      <c r="C110" s="12">
        <v>518</v>
      </c>
      <c r="D110" s="11">
        <v>1989</v>
      </c>
    </row>
    <row r="111" spans="1:8" ht="15">
      <c r="A111" s="3"/>
      <c r="B111" s="10"/>
      <c r="C111" s="15">
        <v>520</v>
      </c>
      <c r="D111" s="14">
        <v>1925</v>
      </c>
      <c r="G111" s="23"/>
      <c r="H111" s="2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lazar.ildiko</dc:creator>
  <cp:keywords/>
  <dc:description/>
  <cp:lastModifiedBy>Ganszky Márton</cp:lastModifiedBy>
  <dcterms:created xsi:type="dcterms:W3CDTF">2011-11-04T09:05:26Z</dcterms:created>
  <dcterms:modified xsi:type="dcterms:W3CDTF">2011-12-01T08:10:40Z</dcterms:modified>
  <cp:category/>
  <cp:version/>
  <cp:contentType/>
  <cp:contentStatus/>
</cp:coreProperties>
</file>